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2 доходы" sheetId="1" r:id="rId1"/>
  </sheets>
  <definedNames>
    <definedName name="_xlnm._FilterDatabase" localSheetId="0" hidden="1">'Приложение 2 доходы'!$A$6:$C$138</definedName>
    <definedName name="_xlnm.Print_Titles" localSheetId="0">'Приложение 2 доходы'!$5:$5</definedName>
    <definedName name="_xlnm.Print_Area" localSheetId="0">'Приложение 2 доходы'!$A$1:$C$138</definedName>
  </definedNames>
  <calcPr calcId="125725"/>
</workbook>
</file>

<file path=xl/calcChain.xml><?xml version="1.0" encoding="utf-8"?>
<calcChain xmlns="http://schemas.openxmlformats.org/spreadsheetml/2006/main">
  <c r="C136" i="1"/>
  <c r="C135"/>
  <c r="C133"/>
  <c r="C132" s="1"/>
  <c r="C128"/>
  <c r="C126" s="1"/>
  <c r="C125" s="1"/>
  <c r="C123"/>
  <c r="C121" s="1"/>
  <c r="C120" s="1"/>
  <c r="C118"/>
  <c r="C116"/>
  <c r="C105"/>
  <c r="C104" s="1"/>
  <c r="C102"/>
  <c r="C101"/>
  <c r="C100" s="1"/>
  <c r="C99"/>
  <c r="C98" s="1"/>
  <c r="C93"/>
  <c r="C90"/>
  <c r="C89" s="1"/>
  <c r="C82"/>
  <c r="C81"/>
  <c r="C80"/>
  <c r="C79" s="1"/>
  <c r="C65"/>
  <c r="C64" s="1"/>
  <c r="C63" s="1"/>
  <c r="C60"/>
  <c r="C59" s="1"/>
  <c r="C54"/>
  <c r="C53" s="1"/>
  <c r="C52"/>
  <c r="C51" s="1"/>
  <c r="C40"/>
  <c r="C38"/>
  <c r="C37" s="1"/>
  <c r="C35"/>
  <c r="C34" s="1"/>
  <c r="C32"/>
  <c r="C26"/>
  <c r="C23"/>
  <c r="C11"/>
  <c r="C10" s="1"/>
  <c r="C95" l="1"/>
  <c r="C117"/>
  <c r="C9"/>
  <c r="C58"/>
  <c r="C62"/>
  <c r="C124"/>
  <c r="C74"/>
  <c r="C88"/>
  <c r="C39"/>
  <c r="C30"/>
  <c r="C48"/>
  <c r="C22"/>
  <c r="C21" l="1"/>
  <c r="C47"/>
  <c r="C36"/>
  <c r="C87"/>
  <c r="C33" l="1"/>
  <c r="C86"/>
  <c r="C46"/>
  <c r="C85" l="1"/>
  <c r="C8"/>
  <c r="C7" l="1"/>
  <c r="C138" l="1"/>
</calcChain>
</file>

<file path=xl/sharedStrings.xml><?xml version="1.0" encoding="utf-8"?>
<sst xmlns="http://schemas.openxmlformats.org/spreadsheetml/2006/main" count="268" uniqueCount="244">
  <si>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</si>
  <si>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2024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</si>
  <si>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</si>
  <si>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</si>
  <si>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</si>
  <si>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2024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</si>
  <si>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</si>
  <si>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</si>
  <si>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</si>
  <si>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</si>
  <si>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</si>
  <si>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</si>
  <si>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</si>
  <si>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</si>
  <si>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</si>
  <si>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</si>
  <si>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</si>
  <si>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</si>
  <si>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</si>
  <si>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</si>
  <si>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</si>
  <si>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</si>
  <si>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</si>
  <si>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000 1 01 02130 01 0000 110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</si>
  <si>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</si>
  <si>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</si>
  <si>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</si>
  <si>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</si>
  <si>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</si>
  <si>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</si>
  <si>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</si>
  <si>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</si>
  <si>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</si>
  <si>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</si>
  <si>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</si>
  <si>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</si>
  <si>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</si>
  <si>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</si>
  <si>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</si>
  <si>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</si>
  <si>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</si>
  <si>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</si>
  <si>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</si>
  <si>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</si>
  <si>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</si>
  <si>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</si>
  <si>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</si>
  <si>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</si>
  <si>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</si>
  <si>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</si>
  <si>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</si>
  <si>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</si>
  <si>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</si>
  <si>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</si>
  <si>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</si>
  <si>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</si>
  <si>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</si>
  <si>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</si>
  <si>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</si>
  <si>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</si>
  <si>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</si>
  <si>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</si>
  <si>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</si>
  <si>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</si>
  <si>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</si>
  <si>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</si>
  <si>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</si>
  <si>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</si>
  <si>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</si>
  <si>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</si>
  <si>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</si>
  <si>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</si>
  <si>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</si>
  <si>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</si>
  <si>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</si>
  <si>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</si>
  <si>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</si>
  <si>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</si>
  <si>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</si>
  <si>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</si>
  <si>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</si>
  <si>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</si>
  <si>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</si>
  <si>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</si>
  <si>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</si>
  <si>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</si>
  <si>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</si>
  <si>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</si>
  <si>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</si>
  <si>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</si>
  <si>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</si>
  <si>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</si>
  <si>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</si>
  <si>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</si>
  <si>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</si>
  <si>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</si>
  <si>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</si>
  <si>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</si>
  <si>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</si>
  <si>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</si>
  <si>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</si>
  <si>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</si>
  <si>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</si>
  <si>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</si>
  <si>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</si>
  <si>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</si>
  <si>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</si>
  <si>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</si>
  <si>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</si>
  <si>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</si>
  <si>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</si>
  <si>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</si>
  <si>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</si>
  <si>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</si>
  <si>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</si>
  <si>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</si>
  <si>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</si>
  <si>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</si>
  <si>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</si>
  <si>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</si>
  <si>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</si>
  <si>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</si>
  <si>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</si>
  <si>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</si>
  <si>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</si>
  <si>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</si>
  <si>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</si>
  <si>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</si>
  <si>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</si>
  <si>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</si>
  <si>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</si>
  <si>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</si>
  <si>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</si>
  <si>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</si>
  <si>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</si>
  <si>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</si>
  <si>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</si>
  <si>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</si>
  <si>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</si>
  <si>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</si>
  <si>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</si>
  <si>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</si>
  <si>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</si>
  <si>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</si>
  <si>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</si>
  <si>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</si>
  <si>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</si>
  <si>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</si>
  <si>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</si>
  <si>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</si>
  <si>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</si>
  <si>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</si>
  <si>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</si>
  <si>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</si>
  <si>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</si>
  <si>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</si>
  <si>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</si>
  <si>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</si>
  <si>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</si>
  <si>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</si>
  <si>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</si>
  <si>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</si>
  <si>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</si>
  <si>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</si>
  <si>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</si>
  <si>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</si>
  <si>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</si>
  <si>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</si>
  <si>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</si>
  <si>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</si>
  <si>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</si>
  <si>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</si>
  <si>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</si>
  <si>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</si>
  <si>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</si>
  <si>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</si>
  <si>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</si>
  <si>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</si>
  <si>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</si>
  <si>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</si>
  <si>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</si>
  <si>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</si>
  <si>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</si>
  <si>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</si>
  <si>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</si>
  <si>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</si>
  <si>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</si>
  <si>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</si>
  <si>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</si>
  <si>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</si>
  <si>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</si>
  <si>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</si>
  <si>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</si>
  <si>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</si>
  <si>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</si>
  <si>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</si>
  <si>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</si>
  <si>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</si>
  <si>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</si>
  <si>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</si>
  <si>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</si>
  <si>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</si>
  <si>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</si>
  <si>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</si>
  <si>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</si>
  <si>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</si>
  <si>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</si>
  <si>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</si>
  <si>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</si>
  <si>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</si>
  <si>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</si>
  <si>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</si>
  <si>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</si>
  <si>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</si>
  <si>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</si>
  <si>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</si>
  <si>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</si>
  <si>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</si>
  <si>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</si>
  <si>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</si>
  <si>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</si>
  <si>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</si>
  <si>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</si>
  <si>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</si>
  <si>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</si>
  <si>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</si>
  <si>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</si>
  <si>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</si>
  <si>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</si>
  <si>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</si>
  <si>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</si>
  <si>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</si>
  <si>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</si>
  <si>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</si>
  <si>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</si>
  <si>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</si>
  <si>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</si>
  <si>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</si>
  <si>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</si>
  <si>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</si>
  <si>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</si>
  <si>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</si>
  <si>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</si>
  <si>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 xml:space="preserve"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хх.10.2024 № хх)
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</si>
</sst>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9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4" fillId="0" borderId="0"/>
    <xf numFmtId="0" fontId="6" fillId="0" borderId="4">
      <alignment horizontal="left" wrapText="1" indent="2"/>
    </xf>
    <xf numFmtId="49" fontId="6" fillId="0" borderId="5">
      <alignment horizontal="center"/>
    </xf>
    <xf numFmtId="0" fontId="4" fillId="0" borderId="0"/>
    <xf numFmtId="49" fontId="8" fillId="0" borderId="10">
      <alignment horizontal="center" vertical="center" wrapText="1"/>
    </xf>
    <xf numFmtId="0" fontId="8" fillId="0" borderId="10">
      <alignment horizontal="center" vertical="center" wrapText="1"/>
    </xf>
    <xf numFmtId="0" fontId="9" fillId="0" borderId="11">
      <alignment horizontal="center" vertical="center" wrapText="1"/>
    </xf>
    <xf numFmtId="49" fontId="10" fillId="0" borderId="12">
      <alignment horizontal="left" vertical="center" wrapText="1"/>
    </xf>
    <xf numFmtId="49" fontId="10" fillId="0" borderId="12">
      <alignment vertical="center" wrapText="1"/>
    </xf>
    <xf numFmtId="49" fontId="9" fillId="0" borderId="12">
      <alignment vertical="center" wrapText="1"/>
    </xf>
    <xf numFmtId="0" fontId="9" fillId="0" borderId="10">
      <alignment horizontal="center" vertical="center" wrapText="1"/>
    </xf>
    <xf numFmtId="49" fontId="10" fillId="0" borderId="10">
      <alignment horizontal="center" vertical="center" wrapText="1"/>
    </xf>
    <xf numFmtId="49" fontId="10" fillId="0" borderId="10">
      <alignment horizontal="center" vertical="center"/>
    </xf>
    <xf numFmtId="49" fontId="10" fillId="0" borderId="13">
      <alignment horizontal="center" vertical="center" wrapText="1"/>
    </xf>
    <xf numFmtId="49" fontId="9" fillId="0" borderId="14">
      <alignment horizontal="center" vertical="center" wrapText="1"/>
    </xf>
    <xf numFmtId="49" fontId="9" fillId="0" borderId="10">
      <alignment horizontal="center" vertical="center" wrapText="1"/>
    </xf>
    <xf numFmtId="0" fontId="11" fillId="0" borderId="10">
      <alignment horizontal="center" vertical="center"/>
    </xf>
    <xf numFmtId="4" fontId="9" fillId="0" borderId="10">
      <alignment horizontal="right" vertical="center" shrinkToFit="1"/>
    </xf>
    <xf numFmtId="4" fontId="9" fillId="0" borderId="13">
      <alignment horizontal="right" vertical="center" shrinkToFit="1"/>
    </xf>
    <xf numFmtId="4" fontId="9" fillId="0" borderId="14">
      <alignment horizontal="right" vertical="center" shrinkToFit="1"/>
    </xf>
    <xf numFmtId="4" fontId="9" fillId="0" borderId="10">
      <alignment horizontal="center" vertical="center" shrinkToFit="1"/>
    </xf>
    <xf numFmtId="4" fontId="9" fillId="0" borderId="14">
      <alignment horizontal="center" vertical="center" shrinkToFit="1"/>
    </xf>
    <xf numFmtId="4" fontId="9" fillId="0" borderId="13">
      <alignment horizontal="center" vertical="center" shrinkToFit="1"/>
    </xf>
    <xf numFmtId="0" fontId="1" fillId="0" borderId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right"/>
    </xf>
    <xf numFmtId="0" fontId="3" fillId="0" borderId="0" xfId="0" applyFont="1"/>
    <xf numFmtId="0" fontId="3" fillId="0" borderId="3" xfId="0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0" fontId="2" fillId="2" borderId="0" xfId="0" applyFont="1" applyFill="1"/>
    <xf numFmtId="0" fontId="3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 wrapText="1"/>
    </xf>
    <xf numFmtId="49" fontId="3" fillId="2" borderId="2" xfId="1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49" fontId="2" fillId="0" borderId="2" xfId="1" applyNumberFormat="1" applyFont="1" applyFill="1" applyBorder="1" applyAlignment="1">
      <alignment horizontal="center"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164" fontId="2" fillId="0" borderId="0" xfId="0" applyNumberFormat="1" applyFont="1"/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3" borderId="6" xfId="0" applyNumberFormat="1" applyFont="1" applyFill="1" applyBorder="1" applyAlignment="1">
      <alignment horizontal="left" wrapText="1"/>
    </xf>
    <xf numFmtId="164" fontId="2" fillId="3" borderId="7" xfId="4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wrapText="1"/>
    </xf>
    <xf numFmtId="49" fontId="2" fillId="3" borderId="8" xfId="1" applyNumberFormat="1" applyFont="1" applyFill="1" applyBorder="1" applyAlignment="1">
      <alignment horizontal="center"/>
    </xf>
    <xf numFmtId="0" fontId="2" fillId="3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left" wrapText="1"/>
    </xf>
    <xf numFmtId="0" fontId="3" fillId="0" borderId="2" xfId="0" applyFont="1" applyBorder="1"/>
    <xf numFmtId="0" fontId="3" fillId="0" borderId="2" xfId="0" applyFont="1" applyFill="1" applyBorder="1"/>
    <xf numFmtId="164" fontId="3" fillId="0" borderId="2" xfId="0" applyNumberFormat="1" applyFont="1" applyBorder="1"/>
    <xf numFmtId="4" fontId="2" fillId="0" borderId="0" xfId="0" applyNumberFormat="1" applyFont="1"/>
    <xf numFmtId="166" fontId="2" fillId="0" borderId="0" xfId="0" applyNumberFormat="1" applyFont="1"/>
    <xf numFmtId="0" fontId="0" fillId="0" borderId="0" xfId="0" applyFont="1"/>
    <xf numFmtId="0" fontId="0" fillId="2" borderId="0" xfId="0" applyFont="1" applyFill="1"/>
    <xf numFmtId="165" fontId="0" fillId="2" borderId="2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wrapText="1"/>
    </xf>
  </cellXfs>
  <cellStyles count="27">
    <cellStyle name="xl103" xfId="5"/>
    <cellStyle name="xl107" xfId="6"/>
    <cellStyle name="xl25" xfId="7"/>
    <cellStyle name="xl27" xfId="8"/>
    <cellStyle name="xl32" xfId="2"/>
    <cellStyle name="xl37" xfId="9"/>
    <cellStyle name="xl43" xfId="10"/>
    <cellStyle name="xl45" xfId="3"/>
    <cellStyle name="xl57" xfId="11"/>
    <cellStyle name="xl59" xfId="12"/>
    <cellStyle name="xl64" xfId="13"/>
    <cellStyle name="xl65" xfId="14"/>
    <cellStyle name="xl66" xfId="15"/>
    <cellStyle name="xl67" xfId="16"/>
    <cellStyle name="xl91" xfId="17"/>
    <cellStyle name="xl92" xfId="18"/>
    <cellStyle name="xl93" xfId="19"/>
    <cellStyle name="xl94" xfId="20"/>
    <cellStyle name="xl95" xfId="21"/>
    <cellStyle name="xl96" xfId="22"/>
    <cellStyle name="xl97" xfId="23"/>
    <cellStyle name="Обычный" xfId="0" builtinId="0"/>
    <cellStyle name="Обычный 2" xfId="4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I151"/>
  <sheetViews>
    <sheetView tabSelected="1" topLeftCell="A119" zoomScaleNormal="100" zoomScaleSheetLayoutView="115" workbookViewId="0">
      <selection activeCell="B130" sqref="B130"/>
    </sheetView>
  </sheetViews>
  <sheetFormatPr defaultRowHeight="12.75" outlineLevelRow="1"/>
  <cols>
    <col min="1" max="1" width="55.7109375" style="1" customWidth="1"/>
    <col min="2" max="2" width="23.85546875" style="2" customWidth="1"/>
    <col min="3" max="3" width="12.85546875" style="58" customWidth="1"/>
    <col min="4" max="9" width="9.140625" style="60"/>
    <col min="10" max="16384" width="9.140625" style="1"/>
  </cols>
  <sheetData>
    <row r="1" spans="1:3">
      <c r="B1" s="63" t="s">
        <v>0</v>
      </c>
      <c r="C1" s="63"/>
    </row>
    <row r="2" spans="1:3" ht="105.75" customHeight="1">
      <c r="A2" s="64" t="s">
        <v>243</v>
      </c>
      <c r="B2" s="64"/>
      <c r="C2" s="64"/>
    </row>
    <row r="3" spans="1:3" ht="53.25" customHeight="1">
      <c r="A3" s="65" t="s">
        <v>1</v>
      </c>
      <c r="B3" s="65"/>
      <c r="C3" s="65"/>
    </row>
    <row r="4" spans="1:3">
      <c r="C4" s="3" t="s">
        <v>2</v>
      </c>
    </row>
    <row r="5" spans="1:3" s="7" customFormat="1" ht="38.25">
      <c r="A5" s="4" t="s">
        <v>3</v>
      </c>
      <c r="B5" s="5" t="s">
        <v>4</v>
      </c>
      <c r="C5" s="6" t="s">
        <v>5</v>
      </c>
    </row>
    <row r="6" spans="1:3">
      <c r="A6" s="8">
        <v>1</v>
      </c>
      <c r="B6" s="9" t="s">
        <v>6</v>
      </c>
      <c r="C6" s="10">
        <v>3</v>
      </c>
    </row>
    <row r="7" spans="1:3" s="14" customFormat="1">
      <c r="A7" s="11" t="s">
        <v>7</v>
      </c>
      <c r="B7" s="12" t="s">
        <v>8</v>
      </c>
      <c r="C7" s="13">
        <f>C8+C46+C74*0</f>
        <v>8356.0988399999987</v>
      </c>
    </row>
    <row r="8" spans="1:3">
      <c r="A8" s="15" t="s">
        <v>9</v>
      </c>
      <c r="B8" s="16"/>
      <c r="C8" s="13">
        <f>C9+C21+C33</f>
        <v>7388.0011099999992</v>
      </c>
    </row>
    <row r="9" spans="1:3">
      <c r="A9" s="11" t="s">
        <v>10</v>
      </c>
      <c r="B9" s="16" t="s">
        <v>11</v>
      </c>
      <c r="C9" s="13">
        <f>C10</f>
        <v>1910.99911</v>
      </c>
    </row>
    <row r="10" spans="1:3">
      <c r="A10" s="17" t="s">
        <v>12</v>
      </c>
      <c r="B10" s="9" t="s">
        <v>13</v>
      </c>
      <c r="C10" s="18">
        <f>C11+C12+C13+C14+C15</f>
        <v>1910.99911</v>
      </c>
    </row>
    <row r="11" spans="1:3" ht="99.75" customHeight="1">
      <c r="A11" s="21" t="s">
        <v>14</v>
      </c>
      <c r="B11" s="19" t="s">
        <v>15</v>
      </c>
      <c r="C11" s="20">
        <f>1798.79+0.25011+81.199</f>
        <v>1880.23911</v>
      </c>
    </row>
    <row r="12" spans="1:3" ht="89.25">
      <c r="A12" s="21" t="s">
        <v>16</v>
      </c>
      <c r="B12" s="19" t="s">
        <v>17</v>
      </c>
      <c r="C12" s="20">
        <v>0.82</v>
      </c>
    </row>
    <row r="13" spans="1:3" ht="63.75">
      <c r="A13" s="21" t="s">
        <v>18</v>
      </c>
      <c r="B13" s="19" t="s">
        <v>19</v>
      </c>
      <c r="C13" s="20">
        <v>18.3</v>
      </c>
    </row>
    <row r="14" spans="1:3" ht="115.5" customHeight="1">
      <c r="A14" s="21" t="s">
        <v>20</v>
      </c>
      <c r="B14" s="19" t="s">
        <v>21</v>
      </c>
      <c r="C14" s="20">
        <v>9.1999999999999993</v>
      </c>
    </row>
    <row r="15" spans="1:3" ht="51">
      <c r="A15" s="21" t="s">
        <v>22</v>
      </c>
      <c r="B15" s="19" t="s">
        <v>23</v>
      </c>
      <c r="C15" s="20">
        <v>2.44</v>
      </c>
    </row>
    <row r="16" spans="1:3" ht="25.5" hidden="1" outlineLevel="1">
      <c r="A16" s="17" t="s">
        <v>24</v>
      </c>
      <c r="B16" s="9" t="s">
        <v>25</v>
      </c>
      <c r="C16" s="18">
        <v>0</v>
      </c>
    </row>
    <row r="17" spans="1:3" ht="63.75" hidden="1" outlineLevel="1">
      <c r="A17" s="17" t="s">
        <v>26</v>
      </c>
      <c r="B17" s="9" t="s">
        <v>27</v>
      </c>
      <c r="C17" s="18">
        <v>0</v>
      </c>
    </row>
    <row r="18" spans="1:3" ht="76.5" hidden="1" outlineLevel="1">
      <c r="A18" s="17" t="s">
        <v>28</v>
      </c>
      <c r="B18" s="9" t="s">
        <v>29</v>
      </c>
      <c r="C18" s="18">
        <v>0</v>
      </c>
    </row>
    <row r="19" spans="1:3" ht="63.75" hidden="1" outlineLevel="1">
      <c r="A19" s="17" t="s">
        <v>30</v>
      </c>
      <c r="B19" s="9" t="s">
        <v>31</v>
      </c>
      <c r="C19" s="18">
        <v>0</v>
      </c>
    </row>
    <row r="20" spans="1:3" ht="63.75" hidden="1" outlineLevel="1">
      <c r="A20" s="17" t="s">
        <v>32</v>
      </c>
      <c r="B20" s="9" t="s">
        <v>33</v>
      </c>
      <c r="C20" s="18">
        <v>0</v>
      </c>
    </row>
    <row r="21" spans="1:3" collapsed="1">
      <c r="A21" s="11" t="s">
        <v>34</v>
      </c>
      <c r="B21" s="16" t="s">
        <v>35</v>
      </c>
      <c r="C21" s="13">
        <f>C22+C30</f>
        <v>4490.5219999999999</v>
      </c>
    </row>
    <row r="22" spans="1:3" ht="25.5">
      <c r="A22" s="17" t="s">
        <v>36</v>
      </c>
      <c r="B22" s="9" t="s">
        <v>37</v>
      </c>
      <c r="C22" s="18">
        <f>C23+C26</f>
        <v>3050.5219999999999</v>
      </c>
    </row>
    <row r="23" spans="1:3" ht="25.5">
      <c r="A23" s="17" t="s">
        <v>38</v>
      </c>
      <c r="B23" s="9" t="s">
        <v>39</v>
      </c>
      <c r="C23" s="18">
        <f>C24+C25</f>
        <v>2250.5219999999999</v>
      </c>
    </row>
    <row r="24" spans="1:3" ht="25.5">
      <c r="A24" s="21" t="s">
        <v>38</v>
      </c>
      <c r="B24" s="19" t="s">
        <v>40</v>
      </c>
      <c r="C24" s="20">
        <v>2250.5219999999999</v>
      </c>
    </row>
    <row r="25" spans="1:3" ht="25.5" hidden="1" outlineLevel="1">
      <c r="A25" s="21" t="s">
        <v>41</v>
      </c>
      <c r="B25" s="19" t="s">
        <v>42</v>
      </c>
      <c r="C25" s="20">
        <v>0</v>
      </c>
    </row>
    <row r="26" spans="1:3" ht="38.25" collapsed="1">
      <c r="A26" s="17" t="s">
        <v>43</v>
      </c>
      <c r="B26" s="9" t="s">
        <v>44</v>
      </c>
      <c r="C26" s="18">
        <f>C27</f>
        <v>800</v>
      </c>
    </row>
    <row r="27" spans="1:3" ht="38.25">
      <c r="A27" s="21" t="s">
        <v>43</v>
      </c>
      <c r="B27" s="19" t="s">
        <v>45</v>
      </c>
      <c r="C27" s="20">
        <v>800</v>
      </c>
    </row>
    <row r="28" spans="1:3" ht="38.25" hidden="1" outlineLevel="1">
      <c r="A28" s="17" t="s">
        <v>46</v>
      </c>
      <c r="B28" s="9" t="s">
        <v>47</v>
      </c>
      <c r="C28" s="18">
        <v>0</v>
      </c>
    </row>
    <row r="29" spans="1:3" ht="25.5" hidden="1" outlineLevel="1">
      <c r="A29" s="17" t="s">
        <v>48</v>
      </c>
      <c r="B29" s="9" t="s">
        <v>49</v>
      </c>
      <c r="C29" s="18">
        <v>0</v>
      </c>
    </row>
    <row r="30" spans="1:3" collapsed="1">
      <c r="A30" s="17" t="s">
        <v>50</v>
      </c>
      <c r="B30" s="9" t="s">
        <v>51</v>
      </c>
      <c r="C30" s="18">
        <f>C32</f>
        <v>1440</v>
      </c>
    </row>
    <row r="31" spans="1:3" ht="25.5" hidden="1" outlineLevel="1">
      <c r="A31" s="17" t="s">
        <v>52</v>
      </c>
      <c r="B31" s="9" t="s">
        <v>53</v>
      </c>
      <c r="C31" s="18">
        <v>0</v>
      </c>
    </row>
    <row r="32" spans="1:3" collapsed="1">
      <c r="A32" s="21" t="s">
        <v>50</v>
      </c>
      <c r="B32" s="19" t="s">
        <v>54</v>
      </c>
      <c r="C32" s="20">
        <f>1440+1521.199*0</f>
        <v>1440</v>
      </c>
    </row>
    <row r="33" spans="1:3" collapsed="1">
      <c r="A33" s="11" t="s">
        <v>55</v>
      </c>
      <c r="B33" s="16" t="s">
        <v>56</v>
      </c>
      <c r="C33" s="13">
        <f>C34+C36</f>
        <v>986.48</v>
      </c>
    </row>
    <row r="34" spans="1:3">
      <c r="A34" s="17" t="s">
        <v>57</v>
      </c>
      <c r="B34" s="9" t="s">
        <v>58</v>
      </c>
      <c r="C34" s="18">
        <f>C35</f>
        <v>321.31099999999998</v>
      </c>
    </row>
    <row r="35" spans="1:3" ht="38.25">
      <c r="A35" s="21" t="s">
        <v>59</v>
      </c>
      <c r="B35" s="19" t="s">
        <v>60</v>
      </c>
      <c r="C35" s="20">
        <f>640*0+321.311</f>
        <v>321.31099999999998</v>
      </c>
    </row>
    <row r="36" spans="1:3">
      <c r="A36" s="17" t="s">
        <v>61</v>
      </c>
      <c r="B36" s="9" t="s">
        <v>62</v>
      </c>
      <c r="C36" s="18">
        <f>C37+C39</f>
        <v>665.1690000000001</v>
      </c>
    </row>
    <row r="37" spans="1:3" ht="25.5">
      <c r="A37" s="17" t="s">
        <v>63</v>
      </c>
      <c r="B37" s="9" t="s">
        <v>64</v>
      </c>
      <c r="C37" s="18">
        <f>C38</f>
        <v>475.11900000000003</v>
      </c>
    </row>
    <row r="38" spans="1:3" ht="25.5">
      <c r="A38" s="21" t="s">
        <v>63</v>
      </c>
      <c r="B38" s="19" t="s">
        <v>65</v>
      </c>
      <c r="C38" s="20">
        <f>385*0+475.119</f>
        <v>475.11900000000003</v>
      </c>
    </row>
    <row r="39" spans="1:3" ht="25.5">
      <c r="A39" s="17" t="s">
        <v>66</v>
      </c>
      <c r="B39" s="9" t="s">
        <v>67</v>
      </c>
      <c r="C39" s="18">
        <f>C40</f>
        <v>190.05</v>
      </c>
    </row>
    <row r="40" spans="1:3" s="22" customFormat="1" ht="25.5">
      <c r="A40" s="21" t="s">
        <v>66</v>
      </c>
      <c r="B40" s="19" t="s">
        <v>68</v>
      </c>
      <c r="C40" s="20">
        <f>176*0+190.05</f>
        <v>190.05</v>
      </c>
    </row>
    <row r="41" spans="1:3" s="22" customFormat="1" ht="38.25" hidden="1" outlineLevel="1">
      <c r="A41" s="23" t="s">
        <v>69</v>
      </c>
      <c r="B41" s="24" t="s">
        <v>70</v>
      </c>
      <c r="C41" s="25">
        <v>0</v>
      </c>
    </row>
    <row r="42" spans="1:3" s="22" customFormat="1" hidden="1" outlineLevel="1">
      <c r="A42" s="26" t="s">
        <v>71</v>
      </c>
      <c r="B42" s="24" t="s">
        <v>72</v>
      </c>
      <c r="C42" s="27">
        <v>0</v>
      </c>
    </row>
    <row r="43" spans="1:3" s="22" customFormat="1" ht="25.5" hidden="1" outlineLevel="1">
      <c r="A43" s="26" t="s">
        <v>73</v>
      </c>
      <c r="B43" s="24" t="s">
        <v>74</v>
      </c>
      <c r="C43" s="27"/>
    </row>
    <row r="44" spans="1:3" s="22" customFormat="1" ht="25.5" hidden="1" outlineLevel="1">
      <c r="A44" s="26" t="s">
        <v>75</v>
      </c>
      <c r="B44" s="24" t="s">
        <v>76</v>
      </c>
      <c r="C44" s="27">
        <v>0</v>
      </c>
    </row>
    <row r="45" spans="1:3" s="22" customFormat="1" ht="25.5" hidden="1" outlineLevel="1">
      <c r="A45" s="26" t="s">
        <v>77</v>
      </c>
      <c r="B45" s="24" t="s">
        <v>78</v>
      </c>
      <c r="C45" s="27">
        <v>0</v>
      </c>
    </row>
    <row r="46" spans="1:3" s="22" customFormat="1" collapsed="1">
      <c r="A46" s="28" t="s">
        <v>79</v>
      </c>
      <c r="B46" s="29"/>
      <c r="C46" s="25">
        <f>C47+C62+C58+C74</f>
        <v>968.09772999999996</v>
      </c>
    </row>
    <row r="47" spans="1:3" s="22" customFormat="1" ht="38.25">
      <c r="A47" s="23" t="s">
        <v>80</v>
      </c>
      <c r="B47" s="30" t="s">
        <v>81</v>
      </c>
      <c r="C47" s="25">
        <f>C48</f>
        <v>435.6121</v>
      </c>
    </row>
    <row r="48" spans="1:3" ht="76.5">
      <c r="A48" s="17" t="s">
        <v>82</v>
      </c>
      <c r="B48" s="9" t="s">
        <v>83</v>
      </c>
      <c r="C48" s="18">
        <f>C51+C53</f>
        <v>435.6121</v>
      </c>
    </row>
    <row r="49" spans="1:3" ht="51" hidden="1" outlineLevel="1">
      <c r="A49" s="17" t="s">
        <v>84</v>
      </c>
      <c r="B49" s="9" t="s">
        <v>85</v>
      </c>
      <c r="C49" s="18">
        <v>0</v>
      </c>
    </row>
    <row r="50" spans="1:3" ht="63.75" hidden="1" outlineLevel="1">
      <c r="A50" s="17" t="s">
        <v>86</v>
      </c>
      <c r="B50" s="9" t="s">
        <v>87</v>
      </c>
      <c r="C50" s="18">
        <v>0</v>
      </c>
    </row>
    <row r="51" spans="1:3" ht="63.75" collapsed="1">
      <c r="A51" s="17" t="s">
        <v>88</v>
      </c>
      <c r="B51" s="9" t="s">
        <v>89</v>
      </c>
      <c r="C51" s="18">
        <f>C52</f>
        <v>8.7895199999999996</v>
      </c>
    </row>
    <row r="52" spans="1:3" ht="63.75">
      <c r="A52" s="21" t="s">
        <v>90</v>
      </c>
      <c r="B52" s="19" t="s">
        <v>91</v>
      </c>
      <c r="C52" s="20">
        <f>1.24755+ROUND(15.08394/366*(366-31-29-31-30-31-30-1),5)</f>
        <v>8.7895199999999996</v>
      </c>
    </row>
    <row r="53" spans="1:3" ht="63.75">
      <c r="A53" s="17" t="s">
        <v>92</v>
      </c>
      <c r="B53" s="9" t="s">
        <v>93</v>
      </c>
      <c r="C53" s="18">
        <f>C54</f>
        <v>426.82258000000002</v>
      </c>
    </row>
    <row r="54" spans="1:3" ht="51">
      <c r="A54" s="21" t="s">
        <v>94</v>
      </c>
      <c r="B54" s="19" t="s">
        <v>95</v>
      </c>
      <c r="C54" s="20">
        <f>426.82258</f>
        <v>426.82258000000002</v>
      </c>
    </row>
    <row r="55" spans="1:3" ht="63.75" hidden="1" outlineLevel="1">
      <c r="A55" s="17" t="s">
        <v>96</v>
      </c>
      <c r="B55" s="9" t="s">
        <v>97</v>
      </c>
      <c r="C55" s="18">
        <v>0</v>
      </c>
    </row>
    <row r="56" spans="1:3" ht="63.75" hidden="1" outlineLevel="1">
      <c r="A56" s="17" t="s">
        <v>98</v>
      </c>
      <c r="B56" s="9" t="s">
        <v>99</v>
      </c>
      <c r="C56" s="18">
        <v>0</v>
      </c>
    </row>
    <row r="57" spans="1:3" ht="63.75" hidden="1" outlineLevel="1">
      <c r="A57" s="17" t="s">
        <v>100</v>
      </c>
      <c r="B57" s="9" t="s">
        <v>101</v>
      </c>
      <c r="C57" s="18">
        <v>0</v>
      </c>
    </row>
    <row r="58" spans="1:3" ht="25.5" hidden="1" outlineLevel="1" collapsed="1">
      <c r="A58" s="23" t="s">
        <v>102</v>
      </c>
      <c r="B58" s="30" t="s">
        <v>103</v>
      </c>
      <c r="C58" s="25">
        <f t="shared" ref="C58:C60" si="0">C59</f>
        <v>0</v>
      </c>
    </row>
    <row r="59" spans="1:3" hidden="1" outlineLevel="1">
      <c r="A59" s="32" t="s">
        <v>104</v>
      </c>
      <c r="B59" s="9" t="s">
        <v>105</v>
      </c>
      <c r="C59" s="18">
        <f t="shared" si="0"/>
        <v>0</v>
      </c>
    </row>
    <row r="60" spans="1:3" hidden="1" outlineLevel="1">
      <c r="A60" s="32" t="s">
        <v>106</v>
      </c>
      <c r="B60" s="9" t="s">
        <v>107</v>
      </c>
      <c r="C60" s="18">
        <f t="shared" si="0"/>
        <v>0</v>
      </c>
    </row>
    <row r="61" spans="1:3" ht="25.5" hidden="1" outlineLevel="1">
      <c r="A61" s="33" t="s">
        <v>108</v>
      </c>
      <c r="B61" s="19" t="s">
        <v>109</v>
      </c>
      <c r="C61" s="20">
        <v>0</v>
      </c>
    </row>
    <row r="62" spans="1:3" ht="25.5" collapsed="1">
      <c r="A62" s="11" t="s">
        <v>110</v>
      </c>
      <c r="B62" s="16" t="s">
        <v>111</v>
      </c>
      <c r="C62" s="13">
        <f t="shared" ref="C62:C64" si="1">C63</f>
        <v>304.58778999999998</v>
      </c>
    </row>
    <row r="63" spans="1:3" ht="63.75">
      <c r="A63" s="17" t="s">
        <v>112</v>
      </c>
      <c r="B63" s="9" t="s">
        <v>113</v>
      </c>
      <c r="C63" s="18">
        <f t="shared" si="1"/>
        <v>304.58778999999998</v>
      </c>
    </row>
    <row r="64" spans="1:3" ht="76.5">
      <c r="A64" s="17" t="s">
        <v>114</v>
      </c>
      <c r="B64" s="34" t="s">
        <v>115</v>
      </c>
      <c r="C64" s="18">
        <f t="shared" si="1"/>
        <v>304.58778999999998</v>
      </c>
    </row>
    <row r="65" spans="1:3" s="22" customFormat="1" ht="76.5">
      <c r="A65" s="21" t="s">
        <v>116</v>
      </c>
      <c r="B65" s="19" t="s">
        <v>117</v>
      </c>
      <c r="C65" s="20">
        <f>304587.79/1000</f>
        <v>304.58778999999998</v>
      </c>
    </row>
    <row r="66" spans="1:3" ht="51" hidden="1" outlineLevel="1">
      <c r="A66" s="17" t="s">
        <v>118</v>
      </c>
      <c r="B66" s="9" t="s">
        <v>119</v>
      </c>
      <c r="C66" s="18">
        <v>0</v>
      </c>
    </row>
    <row r="67" spans="1:3" ht="25.5" hidden="1" outlineLevel="1">
      <c r="A67" s="17" t="s">
        <v>120</v>
      </c>
      <c r="B67" s="9" t="s">
        <v>121</v>
      </c>
      <c r="C67" s="18">
        <v>0</v>
      </c>
    </row>
    <row r="68" spans="1:3" ht="38.25" hidden="1" outlineLevel="1">
      <c r="A68" s="17" t="s">
        <v>122</v>
      </c>
      <c r="B68" s="9" t="s">
        <v>123</v>
      </c>
      <c r="C68" s="18">
        <v>0</v>
      </c>
    </row>
    <row r="69" spans="1:3" hidden="1" outlineLevel="1">
      <c r="A69" s="11" t="s">
        <v>124</v>
      </c>
      <c r="B69" s="9" t="s">
        <v>125</v>
      </c>
      <c r="C69" s="13">
        <v>0</v>
      </c>
    </row>
    <row r="70" spans="1:3" ht="51" hidden="1" outlineLevel="1">
      <c r="A70" s="35" t="s">
        <v>126</v>
      </c>
      <c r="B70" s="36" t="s">
        <v>127</v>
      </c>
      <c r="C70" s="18">
        <v>0</v>
      </c>
    </row>
    <row r="71" spans="1:3" ht="63.75" hidden="1" outlineLevel="1">
      <c r="A71" s="35" t="s">
        <v>128</v>
      </c>
      <c r="B71" s="36" t="s">
        <v>129</v>
      </c>
      <c r="C71" s="18">
        <v>0</v>
      </c>
    </row>
    <row r="72" spans="1:3" ht="25.5" hidden="1" outlineLevel="1">
      <c r="A72" s="37" t="s">
        <v>130</v>
      </c>
      <c r="B72" s="36" t="s">
        <v>131</v>
      </c>
      <c r="C72" s="18">
        <v>0</v>
      </c>
    </row>
    <row r="73" spans="1:3" ht="38.25" hidden="1" outlineLevel="1">
      <c r="A73" s="37" t="s">
        <v>132</v>
      </c>
      <c r="B73" s="36" t="s">
        <v>133</v>
      </c>
      <c r="C73" s="18">
        <v>0</v>
      </c>
    </row>
    <row r="74" spans="1:3" collapsed="1">
      <c r="A74" s="11" t="s">
        <v>134</v>
      </c>
      <c r="B74" s="16" t="s">
        <v>135</v>
      </c>
      <c r="C74" s="13">
        <f>C79</f>
        <v>227.89783999999997</v>
      </c>
    </row>
    <row r="75" spans="1:3" hidden="1" outlineLevel="1">
      <c r="A75" s="17" t="s">
        <v>136</v>
      </c>
      <c r="B75" s="9" t="s">
        <v>137</v>
      </c>
      <c r="C75" s="18"/>
    </row>
    <row r="76" spans="1:3" hidden="1" outlineLevel="1">
      <c r="A76" s="17" t="s">
        <v>138</v>
      </c>
      <c r="B76" s="9" t="s">
        <v>139</v>
      </c>
      <c r="C76" s="18"/>
    </row>
    <row r="77" spans="1:3" hidden="1" outlineLevel="1">
      <c r="A77" s="17" t="s">
        <v>140</v>
      </c>
      <c r="B77" s="9" t="s">
        <v>141</v>
      </c>
      <c r="C77" s="18">
        <v>0</v>
      </c>
    </row>
    <row r="78" spans="1:3" hidden="1" outlineLevel="1">
      <c r="A78" s="17" t="s">
        <v>142</v>
      </c>
      <c r="B78" s="9" t="s">
        <v>143</v>
      </c>
      <c r="C78" s="18">
        <v>0</v>
      </c>
    </row>
    <row r="79" spans="1:3" ht="38.25" collapsed="1">
      <c r="A79" s="11" t="s">
        <v>144</v>
      </c>
      <c r="B79" s="38" t="s">
        <v>145</v>
      </c>
      <c r="C79" s="13">
        <f>C80</f>
        <v>227.89783999999997</v>
      </c>
    </row>
    <row r="80" spans="1:3" ht="38.25">
      <c r="A80" s="11" t="s">
        <v>146</v>
      </c>
      <c r="B80" s="38" t="s">
        <v>147</v>
      </c>
      <c r="C80" s="13">
        <f>SUM(C81:C84)</f>
        <v>227.89783999999997</v>
      </c>
    </row>
    <row r="81" spans="1:3" ht="25.5">
      <c r="A81" s="21" t="s">
        <v>148</v>
      </c>
      <c r="B81" s="19" t="s">
        <v>149</v>
      </c>
      <c r="C81" s="20">
        <f>191.8917-30</f>
        <v>161.89169999999999</v>
      </c>
    </row>
    <row r="82" spans="1:3" ht="25.5" outlineLevel="1">
      <c r="A82" s="21" t="s">
        <v>150</v>
      </c>
      <c r="B82" s="19" t="s">
        <v>151</v>
      </c>
      <c r="C82" s="20">
        <f>36.00614-30</f>
        <v>6.006140000000002</v>
      </c>
    </row>
    <row r="83" spans="1:3" ht="25.5">
      <c r="A83" s="21" t="s">
        <v>152</v>
      </c>
      <c r="B83" s="19" t="s">
        <v>153</v>
      </c>
      <c r="C83" s="20">
        <v>30</v>
      </c>
    </row>
    <row r="84" spans="1:3" ht="25.5" outlineLevel="1">
      <c r="A84" s="21" t="s">
        <v>154</v>
      </c>
      <c r="B84" s="19" t="s">
        <v>155</v>
      </c>
      <c r="C84" s="20">
        <v>30</v>
      </c>
    </row>
    <row r="85" spans="1:3" s="22" customFormat="1">
      <c r="A85" s="23" t="s">
        <v>156</v>
      </c>
      <c r="B85" s="39" t="s">
        <v>157</v>
      </c>
      <c r="C85" s="25">
        <f>C86+C132+C135</f>
        <v>69349.102130000014</v>
      </c>
    </row>
    <row r="86" spans="1:3" ht="38.25">
      <c r="A86" s="15" t="s">
        <v>158</v>
      </c>
      <c r="B86" s="16" t="s">
        <v>159</v>
      </c>
      <c r="C86" s="25">
        <f>C87+C95+C117+C124</f>
        <v>69349.102130000014</v>
      </c>
    </row>
    <row r="87" spans="1:3">
      <c r="A87" s="15" t="s">
        <v>160</v>
      </c>
      <c r="B87" s="12" t="s">
        <v>161</v>
      </c>
      <c r="C87" s="13">
        <f>C88+C93</f>
        <v>17612.183000000001</v>
      </c>
    </row>
    <row r="88" spans="1:3">
      <c r="A88" s="40" t="s">
        <v>162</v>
      </c>
      <c r="B88" s="9" t="s">
        <v>163</v>
      </c>
      <c r="C88" s="18">
        <f>C89</f>
        <v>17612.183000000001</v>
      </c>
    </row>
    <row r="89" spans="1:3" ht="38.25">
      <c r="A89" s="17" t="s">
        <v>164</v>
      </c>
      <c r="B89" s="9" t="s">
        <v>165</v>
      </c>
      <c r="C89" s="18">
        <f>C90+C91+C92</f>
        <v>17612.183000000001</v>
      </c>
    </row>
    <row r="90" spans="1:3" ht="25.5">
      <c r="A90" s="21" t="s">
        <v>166</v>
      </c>
      <c r="B90" s="19" t="s">
        <v>165</v>
      </c>
      <c r="C90" s="20">
        <f>386.748+6971.553</f>
        <v>7358.3009999999995</v>
      </c>
    </row>
    <row r="91" spans="1:3" ht="63.75">
      <c r="A91" s="21" t="s">
        <v>167</v>
      </c>
      <c r="B91" s="19" t="s">
        <v>165</v>
      </c>
      <c r="C91" s="20">
        <v>7348.1989999999996</v>
      </c>
    </row>
    <row r="92" spans="1:3" ht="38.25">
      <c r="A92" s="21" t="s">
        <v>168</v>
      </c>
      <c r="B92" s="19" t="s">
        <v>165</v>
      </c>
      <c r="C92" s="20">
        <v>2905.683</v>
      </c>
    </row>
    <row r="93" spans="1:3" ht="25.5" hidden="1" outlineLevel="1">
      <c r="A93" s="17" t="s">
        <v>169</v>
      </c>
      <c r="B93" s="9" t="s">
        <v>170</v>
      </c>
      <c r="C93" s="41">
        <f>C94</f>
        <v>0</v>
      </c>
    </row>
    <row r="94" spans="1:3" ht="25.5" hidden="1" outlineLevel="1">
      <c r="A94" s="21" t="s">
        <v>171</v>
      </c>
      <c r="B94" s="19" t="s">
        <v>172</v>
      </c>
      <c r="C94" s="20">
        <v>0</v>
      </c>
    </row>
    <row r="95" spans="1:3" ht="25.5" collapsed="1">
      <c r="A95" s="15" t="s">
        <v>173</v>
      </c>
      <c r="B95" s="12" t="s">
        <v>174</v>
      </c>
      <c r="C95" s="25">
        <f>C100+C98+C102+C104</f>
        <v>41999.287070000006</v>
      </c>
    </row>
    <row r="96" spans="1:3" hidden="1" outlineLevel="1">
      <c r="A96" s="17" t="s">
        <v>175</v>
      </c>
      <c r="B96" s="9" t="s">
        <v>176</v>
      </c>
      <c r="C96" s="18">
        <v>0</v>
      </c>
    </row>
    <row r="97" spans="1:3" hidden="1" outlineLevel="1">
      <c r="A97" s="17" t="s">
        <v>177</v>
      </c>
      <c r="B97" s="9" t="s">
        <v>178</v>
      </c>
      <c r="C97" s="18">
        <v>0</v>
      </c>
    </row>
    <row r="98" spans="1:3" ht="25.5" hidden="1" outlineLevel="1">
      <c r="A98" s="17" t="s">
        <v>179</v>
      </c>
      <c r="B98" s="9" t="s">
        <v>180</v>
      </c>
      <c r="C98" s="18">
        <f>C99</f>
        <v>0</v>
      </c>
    </row>
    <row r="99" spans="1:3" ht="25.5" hidden="1" outlineLevel="1">
      <c r="A99" s="17" t="s">
        <v>181</v>
      </c>
      <c r="B99" s="9" t="s">
        <v>182</v>
      </c>
      <c r="C99" s="18">
        <f>5135.06666-5135.06666</f>
        <v>0</v>
      </c>
    </row>
    <row r="100" spans="1:3" s="22" customFormat="1" ht="38.25" hidden="1" outlineLevel="1">
      <c r="A100" s="43" t="s">
        <v>183</v>
      </c>
      <c r="B100" s="24" t="s">
        <v>184</v>
      </c>
      <c r="C100" s="44">
        <f>C101</f>
        <v>0</v>
      </c>
    </row>
    <row r="101" spans="1:3" s="22" customFormat="1" ht="38.25" hidden="1" outlineLevel="1">
      <c r="A101" s="45" t="s">
        <v>185</v>
      </c>
      <c r="B101" s="19" t="s">
        <v>186</v>
      </c>
      <c r="C101" s="46">
        <f>1140.339*0</f>
        <v>0</v>
      </c>
    </row>
    <row r="102" spans="1:3" ht="25.5" hidden="1" outlineLevel="1">
      <c r="A102" s="32" t="s">
        <v>187</v>
      </c>
      <c r="B102" s="9" t="s">
        <v>188</v>
      </c>
      <c r="C102" s="47">
        <f>C103</f>
        <v>0</v>
      </c>
    </row>
    <row r="103" spans="1:3" s="22" customFormat="1" ht="38.25" hidden="1" outlineLevel="1">
      <c r="A103" s="48" t="s">
        <v>189</v>
      </c>
      <c r="B103" s="24" t="s">
        <v>190</v>
      </c>
      <c r="C103" s="41">
        <v>0</v>
      </c>
    </row>
    <row r="104" spans="1:3" collapsed="1">
      <c r="A104" s="17" t="s">
        <v>191</v>
      </c>
      <c r="B104" s="9" t="s">
        <v>192</v>
      </c>
      <c r="C104" s="18">
        <f>C105+C116</f>
        <v>41999.287070000006</v>
      </c>
    </row>
    <row r="105" spans="1:3">
      <c r="A105" s="17" t="s">
        <v>193</v>
      </c>
      <c r="B105" s="9" t="s">
        <v>194</v>
      </c>
      <c r="C105" s="18">
        <f>SUM(C106:C115)</f>
        <v>40292.216160000004</v>
      </c>
    </row>
    <row r="106" spans="1:3" ht="38.25">
      <c r="A106" s="33" t="s">
        <v>195</v>
      </c>
      <c r="B106" s="49" t="s">
        <v>196</v>
      </c>
      <c r="C106" s="20">
        <v>17647.595560000002</v>
      </c>
    </row>
    <row r="107" spans="1:3" s="22" customFormat="1" ht="51">
      <c r="A107" s="50" t="s">
        <v>197</v>
      </c>
      <c r="B107" s="49" t="s">
        <v>196</v>
      </c>
      <c r="C107" s="20">
        <v>22608</v>
      </c>
    </row>
    <row r="108" spans="1:3" s="22" customFormat="1" ht="38.25">
      <c r="A108" s="21" t="s">
        <v>198</v>
      </c>
      <c r="B108" s="49" t="s">
        <v>196</v>
      </c>
      <c r="C108" s="20">
        <v>36.620600000000003</v>
      </c>
    </row>
    <row r="109" spans="1:3" s="22" customFormat="1" ht="51" hidden="1" outlineLevel="1">
      <c r="A109" s="21" t="s">
        <v>199</v>
      </c>
      <c r="B109" s="49" t="s">
        <v>196</v>
      </c>
      <c r="C109" s="20">
        <v>0</v>
      </c>
    </row>
    <row r="110" spans="1:3" s="22" customFormat="1" ht="38.25" hidden="1" outlineLevel="1">
      <c r="A110" s="21" t="s">
        <v>200</v>
      </c>
      <c r="B110" s="49" t="s">
        <v>196</v>
      </c>
      <c r="C110" s="20">
        <v>0</v>
      </c>
    </row>
    <row r="111" spans="1:3" s="22" customFormat="1" ht="63.75" hidden="1" outlineLevel="1">
      <c r="A111" s="21" t="s">
        <v>201</v>
      </c>
      <c r="B111" s="49" t="s">
        <v>196</v>
      </c>
      <c r="C111" s="20">
        <v>0</v>
      </c>
    </row>
    <row r="112" spans="1:3" s="22" customFormat="1" ht="63.75" hidden="1" outlineLevel="1">
      <c r="A112" s="26" t="s">
        <v>202</v>
      </c>
      <c r="B112" s="51" t="s">
        <v>196</v>
      </c>
      <c r="C112" s="27">
        <v>0</v>
      </c>
    </row>
    <row r="113" spans="1:3" s="22" customFormat="1" ht="38.25" hidden="1" outlineLevel="1">
      <c r="A113" s="52" t="s">
        <v>203</v>
      </c>
      <c r="B113" s="51" t="s">
        <v>196</v>
      </c>
      <c r="C113" s="27">
        <v>0</v>
      </c>
    </row>
    <row r="114" spans="1:3" s="22" customFormat="1" ht="25.5" hidden="1" outlineLevel="1">
      <c r="A114" s="52" t="s">
        <v>204</v>
      </c>
      <c r="B114" s="51" t="s">
        <v>196</v>
      </c>
      <c r="C114" s="27">
        <v>0</v>
      </c>
    </row>
    <row r="115" spans="1:3" s="22" customFormat="1" ht="38.25" hidden="1" outlineLevel="1">
      <c r="A115" s="52" t="s">
        <v>205</v>
      </c>
      <c r="B115" s="51" t="s">
        <v>196</v>
      </c>
      <c r="C115" s="27">
        <v>0</v>
      </c>
    </row>
    <row r="116" spans="1:3" s="22" customFormat="1" ht="38.25" collapsed="1">
      <c r="A116" s="21" t="s">
        <v>206</v>
      </c>
      <c r="B116" s="19" t="s">
        <v>207</v>
      </c>
      <c r="C116" s="20">
        <f>1707.07091-187.23152*0</f>
        <v>1707.0709099999999</v>
      </c>
    </row>
    <row r="117" spans="1:3" s="14" customFormat="1" ht="25.5">
      <c r="A117" s="11" t="s">
        <v>208</v>
      </c>
      <c r="B117" s="12" t="s">
        <v>209</v>
      </c>
      <c r="C117" s="13">
        <f>C118+C120</f>
        <v>1000.38206</v>
      </c>
    </row>
    <row r="118" spans="1:3" ht="38.25">
      <c r="A118" s="17" t="s">
        <v>210</v>
      </c>
      <c r="B118" s="9" t="s">
        <v>211</v>
      </c>
      <c r="C118" s="18">
        <f>C119</f>
        <v>669.39805999999999</v>
      </c>
    </row>
    <row r="119" spans="1:3" s="22" customFormat="1" ht="38.25">
      <c r="A119" s="21" t="s">
        <v>212</v>
      </c>
      <c r="B119" s="19" t="s">
        <v>213</v>
      </c>
      <c r="C119" s="20">
        <v>669.39805999999999</v>
      </c>
    </row>
    <row r="120" spans="1:3" ht="25.5">
      <c r="A120" s="17" t="s">
        <v>214</v>
      </c>
      <c r="B120" s="9" t="s">
        <v>215</v>
      </c>
      <c r="C120" s="18">
        <f>C121</f>
        <v>330.98400000000004</v>
      </c>
    </row>
    <row r="121" spans="1:3" ht="25.5">
      <c r="A121" s="17" t="s">
        <v>216</v>
      </c>
      <c r="B121" s="9" t="s">
        <v>217</v>
      </c>
      <c r="C121" s="18">
        <f>SUM(C122:C123)</f>
        <v>330.98400000000004</v>
      </c>
    </row>
    <row r="122" spans="1:3" ht="76.5">
      <c r="A122" s="21" t="s">
        <v>218</v>
      </c>
      <c r="B122" s="19" t="s">
        <v>217</v>
      </c>
      <c r="C122" s="20">
        <v>4</v>
      </c>
    </row>
    <row r="123" spans="1:3" ht="38.25">
      <c r="A123" s="21" t="s">
        <v>219</v>
      </c>
      <c r="B123" s="19" t="s">
        <v>217</v>
      </c>
      <c r="C123" s="20">
        <f>296.605+30.379</f>
        <v>326.98400000000004</v>
      </c>
    </row>
    <row r="124" spans="1:3" s="14" customFormat="1">
      <c r="A124" s="11" t="s">
        <v>220</v>
      </c>
      <c r="B124" s="12" t="s">
        <v>221</v>
      </c>
      <c r="C124" s="13">
        <f>C125</f>
        <v>8737.25</v>
      </c>
    </row>
    <row r="125" spans="1:3" s="14" customFormat="1">
      <c r="A125" s="17" t="s">
        <v>222</v>
      </c>
      <c r="B125" s="53" t="s">
        <v>223</v>
      </c>
      <c r="C125" s="18">
        <f>C126</f>
        <v>8737.25</v>
      </c>
    </row>
    <row r="126" spans="1:3" ht="25.5">
      <c r="A126" s="17" t="s">
        <v>224</v>
      </c>
      <c r="B126" s="9" t="s">
        <v>225</v>
      </c>
      <c r="C126" s="18">
        <f>C127+C128+C129+C130+C131</f>
        <v>8737.25</v>
      </c>
    </row>
    <row r="127" spans="1:3" ht="38.25">
      <c r="A127" s="21" t="s">
        <v>226</v>
      </c>
      <c r="B127" s="19" t="s">
        <v>225</v>
      </c>
      <c r="C127" s="20">
        <v>6940.4</v>
      </c>
    </row>
    <row r="128" spans="1:3" ht="51">
      <c r="A128" s="21" t="s">
        <v>227</v>
      </c>
      <c r="B128" s="19" t="s">
        <v>225</v>
      </c>
      <c r="C128" s="20">
        <f>71.1+71.1</f>
        <v>142.19999999999999</v>
      </c>
    </row>
    <row r="129" spans="1:3" ht="63.75" hidden="1" outlineLevel="1">
      <c r="A129" s="21" t="s">
        <v>228</v>
      </c>
      <c r="B129" s="19" t="s">
        <v>225</v>
      </c>
      <c r="C129" s="20">
        <v>0</v>
      </c>
    </row>
    <row r="130" spans="1:3" ht="51" collapsed="1">
      <c r="A130" s="21" t="s">
        <v>229</v>
      </c>
      <c r="B130" s="19" t="s">
        <v>225</v>
      </c>
      <c r="C130" s="20">
        <v>1654.65</v>
      </c>
    </row>
    <row r="131" spans="1:3" hidden="1" outlineLevel="1">
      <c r="A131" s="21"/>
      <c r="B131" s="19" t="s">
        <v>225</v>
      </c>
      <c r="C131" s="20">
        <v>0</v>
      </c>
    </row>
    <row r="132" spans="1:3" s="61" customFormat="1" ht="25.5" hidden="1" outlineLevel="1">
      <c r="A132" s="54" t="s">
        <v>230</v>
      </c>
      <c r="B132" s="30" t="s">
        <v>231</v>
      </c>
      <c r="C132" s="25">
        <f>C133</f>
        <v>0</v>
      </c>
    </row>
    <row r="133" spans="1:3" s="61" customFormat="1" ht="38.25" hidden="1" outlineLevel="1">
      <c r="A133" s="48" t="s">
        <v>232</v>
      </c>
      <c r="B133" s="24" t="s">
        <v>233</v>
      </c>
      <c r="C133" s="27">
        <f>C134</f>
        <v>0</v>
      </c>
    </row>
    <row r="134" spans="1:3" s="61" customFormat="1" ht="38.25" hidden="1" outlineLevel="1">
      <c r="A134" s="48" t="s">
        <v>234</v>
      </c>
      <c r="B134" s="24" t="s">
        <v>235</v>
      </c>
      <c r="C134" s="62">
        <v>0</v>
      </c>
    </row>
    <row r="135" spans="1:3" s="61" customFormat="1" hidden="1" outlineLevel="1">
      <c r="A135" s="54" t="s">
        <v>236</v>
      </c>
      <c r="B135" s="30" t="s">
        <v>237</v>
      </c>
      <c r="C135" s="25">
        <f>C136</f>
        <v>0</v>
      </c>
    </row>
    <row r="136" spans="1:3" s="61" customFormat="1" ht="25.5" hidden="1" outlineLevel="1">
      <c r="A136" s="26" t="s">
        <v>238</v>
      </c>
      <c r="B136" s="24" t="s">
        <v>239</v>
      </c>
      <c r="C136" s="27">
        <f>C137</f>
        <v>0</v>
      </c>
    </row>
    <row r="137" spans="1:3" s="61" customFormat="1" ht="38.25" hidden="1" outlineLevel="1">
      <c r="A137" s="26" t="s">
        <v>240</v>
      </c>
      <c r="B137" s="24" t="s">
        <v>241</v>
      </c>
      <c r="C137" s="62">
        <v>0</v>
      </c>
    </row>
    <row r="138" spans="1:3" collapsed="1">
      <c r="A138" s="55" t="s">
        <v>242</v>
      </c>
      <c r="B138" s="56"/>
      <c r="C138" s="57">
        <f>C7+C85</f>
        <v>77705.200970000005</v>
      </c>
    </row>
    <row r="140" spans="1:3">
      <c r="A140" s="31"/>
    </row>
    <row r="145" spans="3:3">
      <c r="C145" s="42"/>
    </row>
    <row r="150" spans="3:3">
      <c r="C150" s="59"/>
    </row>
    <row r="151" spans="3:3">
      <c r="C151" s="59"/>
    </row>
  </sheetData>
  <sheetProtection selectLockedCells="1" selectUnlockedCells="1"/>
  <autoFilter ref="A6:C138"/>
  <mergeCells count="3">
    <mergeCell ref="B1:C1"/>
    <mergeCell ref="A2:C2"/>
    <mergeCell ref="A3:C3"/>
  </mergeCells>
  <pageMargins left="0.78740157480314965" right="0.78740157480314965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доходы</vt:lpstr>
      <vt:lpstr>'Приложение 2 доходы'!Заголовки_для_печати</vt:lpstr>
      <vt:lpstr>'Приложение 2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2024-09-24T08:52:43Z</cp:lastPrinted>
  <dcterms:created xsi:type="dcterms:W3CDTF">2024-09-24T06:19:23Z</dcterms:created>
  <dcterms:modified xsi:type="dcterms:W3CDTF">2024-09-24T08:52:44Z</dcterms:modified>
</cp:coreProperties>
</file>