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360" windowWidth="15570" windowHeight="943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Лист1!$4:$6</definedName>
  </definedNames>
  <calcPr calcId="124519"/>
</workbook>
</file>

<file path=xl/calcChain.xml><?xml version="1.0" encoding="utf-8"?>
<calcChain xmlns="http://schemas.openxmlformats.org/spreadsheetml/2006/main">
  <c r="F23" i="1"/>
  <c r="G23"/>
  <c r="H23"/>
  <c r="I23"/>
  <c r="J23"/>
  <c r="F25"/>
  <c r="G25"/>
  <c r="E25" s="1"/>
  <c r="H25"/>
  <c r="I25"/>
  <c r="J25"/>
  <c r="F26"/>
  <c r="G26"/>
  <c r="H26"/>
  <c r="I26"/>
  <c r="E26" s="1"/>
  <c r="J26"/>
  <c r="I11"/>
  <c r="E23" l="1"/>
  <c r="G17"/>
  <c r="F17"/>
  <c r="H17"/>
  <c r="I17"/>
  <c r="F18"/>
  <c r="F24" s="1"/>
  <c r="F21" s="1"/>
  <c r="G18"/>
  <c r="G24" s="1"/>
  <c r="G21" s="1"/>
  <c r="H18"/>
  <c r="H24" s="1"/>
  <c r="H21" s="1"/>
  <c r="I18"/>
  <c r="I24" s="1"/>
  <c r="I21" s="1"/>
  <c r="F19"/>
  <c r="G19"/>
  <c r="H19"/>
  <c r="I19"/>
  <c r="F20"/>
  <c r="G20"/>
  <c r="H20"/>
  <c r="I20"/>
  <c r="J20"/>
  <c r="J19"/>
  <c r="J18"/>
  <c r="J24" s="1"/>
  <c r="J21" s="1"/>
  <c r="J17"/>
  <c r="H11"/>
  <c r="G11"/>
  <c r="E11" s="1"/>
  <c r="F11"/>
  <c r="J9"/>
  <c r="E14"/>
  <c r="E13"/>
  <c r="E12"/>
  <c r="H9"/>
  <c r="F9"/>
  <c r="I9"/>
  <c r="J11"/>
  <c r="E21" l="1"/>
  <c r="E24"/>
  <c r="E19"/>
  <c r="E18"/>
  <c r="H15"/>
  <c r="J15"/>
  <c r="E17"/>
  <c r="I15"/>
  <c r="G15"/>
  <c r="E20"/>
  <c r="G9"/>
  <c r="E9"/>
  <c r="B32" i="2" l="1"/>
  <c r="B28" l="1"/>
  <c r="C23" l="1"/>
  <c r="D17"/>
  <c r="D14"/>
  <c r="B18"/>
  <c r="B19" s="1"/>
  <c r="B13"/>
  <c r="B7"/>
  <c r="B9"/>
  <c r="B8"/>
  <c r="F15" i="1" l="1"/>
  <c r="E15" s="1"/>
</calcChain>
</file>

<file path=xl/sharedStrings.xml><?xml version="1.0" encoding="utf-8"?>
<sst xmlns="http://schemas.openxmlformats.org/spreadsheetml/2006/main" count="71" uniqueCount="44">
  <si>
    <t>№№ п/п</t>
  </si>
  <si>
    <t>Цель, задачи, основные мероприятия</t>
  </si>
  <si>
    <t>Срок выполнения (квартал, год)</t>
  </si>
  <si>
    <t>Объемы финансирования, тыс. рублей</t>
  </si>
  <si>
    <t>Всего</t>
  </si>
  <si>
    <t>Показатели (индикаторы) результативности выполнения основных мероприятий</t>
  </si>
  <si>
    <t>Наименование, ед. измерения</t>
  </si>
  <si>
    <t>Всего:</t>
  </si>
  <si>
    <t>в т.ч.:</t>
  </si>
  <si>
    <t>МБ</t>
  </si>
  <si>
    <t>ОБ</t>
  </si>
  <si>
    <t>ФБ</t>
  </si>
  <si>
    <t>ВБС</t>
  </si>
  <si>
    <t>__________</t>
  </si>
  <si>
    <t>________________</t>
  </si>
  <si>
    <r>
      <t>Исполнители, перечень организаций, участвующих в реализации основных мероприятий</t>
    </r>
    <r>
      <rPr>
        <sz val="10"/>
        <color theme="1"/>
        <rFont val="Calibri"/>
        <family val="2"/>
        <charset val="204"/>
      </rPr>
      <t>²</t>
    </r>
  </si>
  <si>
    <r>
      <t>Источники финансирования</t>
    </r>
    <r>
      <rPr>
        <sz val="10"/>
        <color theme="1"/>
        <rFont val="Calibri"/>
        <family val="2"/>
        <charset val="204"/>
      </rPr>
      <t>¹</t>
    </r>
  </si>
  <si>
    <t>¹ При указании источников финансирования необходимо использовать следующие сокращения: МБ - бюджет муниципального образования Ловозерский район; ОБ - областной бюджет; ФБ - федеральный бюджет; ВБС - внебюджетные средства.</t>
  </si>
  <si>
    <t>² В случае, если организация определяется на основании конкурсных процедур, в графе указывается конкурсный отбор.</t>
  </si>
  <si>
    <t>Администрация Ловозерского района</t>
  </si>
  <si>
    <t>ТС</t>
  </si>
  <si>
    <t>ДГ</t>
  </si>
  <si>
    <t>%</t>
  </si>
  <si>
    <t>стройконтр.</t>
  </si>
  <si>
    <t>1 вар.</t>
  </si>
  <si>
    <t>2 вар.</t>
  </si>
  <si>
    <t>всегодолжно прибавится по программе</t>
  </si>
  <si>
    <t>1.1.</t>
  </si>
  <si>
    <t>ежегодно</t>
  </si>
  <si>
    <t xml:space="preserve"> Итого по задаче 1</t>
  </si>
  <si>
    <t xml:space="preserve">Цель: : Создание безопасных и благоприятных условий проживания граждан </t>
  </si>
  <si>
    <t>Задача 1.Обеспечение оплаты взносов на капитальный ремонт общего имущества в многоквартирных домах муниципального жилищного фонда муниципального образования Ловозерский район</t>
  </si>
  <si>
    <t>Итого по Подпрограмме 1</t>
  </si>
  <si>
    <t>2021год</t>
  </si>
  <si>
    <t>2022 год</t>
  </si>
  <si>
    <t>2023 год</t>
  </si>
  <si>
    <t>2024 год</t>
  </si>
  <si>
    <t>2025 год</t>
  </si>
  <si>
    <t>2021 год</t>
  </si>
  <si>
    <t xml:space="preserve">Оплата взносов на капитальный ремонт общего имущества в многоквартирных домах  муниципального жилищного фонда
</t>
  </si>
  <si>
    <t>Площадь  (кв.м.) муниципального жилищного фонда, в отношении которого осуществлены мероприятия по оплате:
- за жилые помещения
- за нежилые помещения</t>
  </si>
  <si>
    <t xml:space="preserve">
5603,4
603,5</t>
  </si>
  <si>
    <t>3. Перечень программных мероприятий Подпрограммы1 «Капитальный ремонт общего имущества в многоквартирных домах муниципального жилищного фонда муниципального образования Ловозерский район»</t>
  </si>
  <si>
    <t xml:space="preserve">Приложение 1
к постановлению администрации Ловозерского района 
от 24.11.2020  № 629 - ПГ
Приложение 1
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</si>
</sst>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0.0"/>
  </numFmts>
  <fonts count="8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1" xfId="0" applyFont="1" applyBorder="1" applyAlignment="1">
      <alignment horizontal="center"/>
    </xf>
    <xf numFmtId="0" fontId="0" fillId="0" borderId="0" xfId="0" applyBorder="1" applyAlignment="1">
      <alignment horizontal="right" vertical="top"/>
    </xf>
    <xf numFmtId="2" fontId="1" fillId="0" borderId="1" xfId="0" applyNumberFormat="1" applyFont="1" applyBorder="1" applyAlignment="1">
      <alignment horizontal="center" vertical="center"/>
    </xf>
    <xf numFmtId="2" fontId="1" fillId="0" borderId="0" xfId="0" applyNumberFormat="1" applyFont="1"/>
    <xf numFmtId="2" fontId="1" fillId="0" borderId="0" xfId="0" applyNumberFormat="1" applyFont="1" applyAlignment="1"/>
    <xf numFmtId="2" fontId="0" fillId="0" borderId="0" xfId="0" applyNumberFormat="1"/>
    <xf numFmtId="1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/>
    <xf numFmtId="2" fontId="0" fillId="0" borderId="1" xfId="0" applyNumberFormat="1" applyBorder="1"/>
    <xf numFmtId="0" fontId="6" fillId="0" borderId="0" xfId="0" applyFont="1"/>
    <xf numFmtId="0" fontId="0" fillId="0" borderId="1" xfId="0" applyFont="1" applyBorder="1"/>
    <xf numFmtId="0" fontId="0" fillId="0" borderId="1" xfId="0" applyFont="1" applyBorder="1" applyAlignment="1">
      <alignment horizontal="right"/>
    </xf>
    <xf numFmtId="0" fontId="6" fillId="0" borderId="1" xfId="0" applyFont="1" applyBorder="1"/>
    <xf numFmtId="2" fontId="0" fillId="0" borderId="1" xfId="0" applyNumberFormat="1" applyFont="1" applyBorder="1"/>
    <xf numFmtId="2" fontId="6" fillId="0" borderId="0" xfId="0" applyNumberFormat="1" applyFont="1"/>
    <xf numFmtId="2" fontId="6" fillId="0" borderId="1" xfId="0" applyNumberFormat="1" applyFont="1" applyBorder="1"/>
    <xf numFmtId="2" fontId="0" fillId="0" borderId="2" xfId="0" applyNumberFormat="1" applyBorder="1"/>
    <xf numFmtId="2" fontId="0" fillId="0" borderId="4" xfId="0" applyNumberFormat="1" applyBorder="1"/>
    <xf numFmtId="164" fontId="0" fillId="0" borderId="0" xfId="0" applyNumberFormat="1"/>
    <xf numFmtId="0" fontId="1" fillId="0" borderId="1" xfId="0" applyFont="1" applyBorder="1" applyAlignment="1">
      <alignment horizontal="left" vertical="top"/>
    </xf>
    <xf numFmtId="164" fontId="1" fillId="0" borderId="1" xfId="0" applyNumberFormat="1" applyFont="1" applyBorder="1" applyAlignment="1">
      <alignment horizontal="left" vertical="top"/>
    </xf>
    <xf numFmtId="164" fontId="1" fillId="0" borderId="5" xfId="0" applyNumberFormat="1" applyFont="1" applyBorder="1" applyAlignment="1">
      <alignment horizontal="left" vertical="top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/>
    </xf>
    <xf numFmtId="164" fontId="1" fillId="0" borderId="5" xfId="0" applyNumberFormat="1" applyFont="1" applyFill="1" applyBorder="1" applyAlignment="1">
      <alignment horizontal="center"/>
    </xf>
    <xf numFmtId="164" fontId="1" fillId="0" borderId="10" xfId="0" applyNumberFormat="1" applyFont="1" applyFill="1" applyBorder="1" applyAlignment="1">
      <alignment horizontal="center"/>
    </xf>
    <xf numFmtId="164" fontId="3" fillId="0" borderId="13" xfId="0" applyNumberFormat="1" applyFont="1" applyFill="1" applyBorder="1"/>
    <xf numFmtId="164" fontId="3" fillId="0" borderId="13" xfId="0" applyNumberFormat="1" applyFont="1" applyFill="1" applyBorder="1" applyAlignment="1">
      <alignment horizontal="center"/>
    </xf>
    <xf numFmtId="164" fontId="3" fillId="0" borderId="1" xfId="0" applyNumberFormat="1" applyFont="1" applyFill="1" applyBorder="1"/>
    <xf numFmtId="164" fontId="3" fillId="0" borderId="1" xfId="0" applyNumberFormat="1" applyFont="1" applyFill="1" applyBorder="1" applyAlignment="1">
      <alignment horizontal="center"/>
    </xf>
    <xf numFmtId="164" fontId="3" fillId="0" borderId="20" xfId="0" applyNumberFormat="1" applyFont="1" applyFill="1" applyBorder="1"/>
    <xf numFmtId="164" fontId="3" fillId="0" borderId="20" xfId="0" applyNumberFormat="1" applyFont="1" applyFill="1" applyBorder="1" applyAlignment="1">
      <alignment horizontal="center"/>
    </xf>
    <xf numFmtId="164" fontId="1" fillId="0" borderId="1" xfId="0" applyNumberFormat="1" applyFont="1" applyBorder="1"/>
    <xf numFmtId="164" fontId="1" fillId="0" borderId="1" xfId="0" applyNumberFormat="1" applyFont="1" applyBorder="1" applyAlignment="1">
      <alignment horizontal="center"/>
    </xf>
    <xf numFmtId="164" fontId="1" fillId="0" borderId="1" xfId="0" applyNumberFormat="1" applyFont="1" applyFill="1" applyBorder="1"/>
    <xf numFmtId="164" fontId="1" fillId="0" borderId="2" xfId="0" applyNumberFormat="1" applyFont="1" applyFill="1" applyBorder="1"/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164" fontId="3" fillId="0" borderId="0" xfId="0" applyNumberFormat="1" applyFont="1"/>
    <xf numFmtId="0" fontId="0" fillId="0" borderId="0" xfId="0" applyFont="1"/>
    <xf numFmtId="2" fontId="0" fillId="0" borderId="0" xfId="0" applyNumberFormat="1" applyFont="1"/>
    <xf numFmtId="0" fontId="5" fillId="0" borderId="0" xfId="0" applyFont="1" applyBorder="1" applyAlignment="1">
      <alignment horizontal="right" vertical="top" wrapText="1"/>
    </xf>
    <xf numFmtId="0" fontId="5" fillId="0" borderId="0" xfId="0" applyFont="1" applyBorder="1" applyAlignment="1">
      <alignment horizontal="right" vertical="top"/>
    </xf>
    <xf numFmtId="0" fontId="3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wrapText="1"/>
    </xf>
    <xf numFmtId="0" fontId="1" fillId="0" borderId="6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164" fontId="3" fillId="0" borderId="17" xfId="0" applyNumberFormat="1" applyFont="1" applyBorder="1" applyAlignment="1">
      <alignment horizontal="center"/>
    </xf>
    <xf numFmtId="0" fontId="0" fillId="0" borderId="15" xfId="0" applyBorder="1"/>
    <xf numFmtId="0" fontId="0" fillId="0" borderId="16" xfId="0" applyBorder="1"/>
    <xf numFmtId="0" fontId="4" fillId="0" borderId="2" xfId="0" applyFont="1" applyBorder="1" applyAlignment="1">
      <alignment horizontal="center" vertical="top" wrapText="1"/>
    </xf>
    <xf numFmtId="0" fontId="0" fillId="0" borderId="3" xfId="0" applyBorder="1"/>
    <xf numFmtId="0" fontId="0" fillId="0" borderId="4" xfId="0" applyBorder="1"/>
    <xf numFmtId="0" fontId="1" fillId="0" borderId="2" xfId="0" applyFont="1" applyBorder="1" applyAlignment="1">
      <alignment horizontal="center" vertical="center" wrapText="1"/>
    </xf>
    <xf numFmtId="165" fontId="7" fillId="0" borderId="2" xfId="0" applyNumberFormat="1" applyFont="1" applyBorder="1" applyAlignment="1">
      <alignment horizontal="center" vertical="top" wrapText="1"/>
    </xf>
    <xf numFmtId="165" fontId="7" fillId="0" borderId="3" xfId="0" applyNumberFormat="1" applyFont="1" applyBorder="1" applyAlignment="1">
      <alignment horizontal="center" vertical="top" wrapText="1"/>
    </xf>
    <xf numFmtId="165" fontId="7" fillId="0" borderId="4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4" xfId="0" applyFont="1" applyBorder="1" applyAlignment="1">
      <alignment horizontal="left" vertical="top"/>
    </xf>
    <xf numFmtId="164" fontId="3" fillId="0" borderId="5" xfId="0" applyNumberFormat="1" applyFont="1" applyFill="1" applyBorder="1" applyAlignment="1">
      <alignment horizontal="left"/>
    </xf>
    <xf numFmtId="0" fontId="0" fillId="0" borderId="6" xfId="0" applyBorder="1"/>
    <xf numFmtId="0" fontId="0" fillId="0" borderId="7" xfId="0" applyBorder="1"/>
    <xf numFmtId="164" fontId="1" fillId="0" borderId="5" xfId="0" applyNumberFormat="1" applyFont="1" applyBorder="1" applyAlignment="1">
      <alignment horizontal="left"/>
    </xf>
    <xf numFmtId="0" fontId="0" fillId="0" borderId="19" xfId="0" applyBorder="1"/>
    <xf numFmtId="0" fontId="1" fillId="0" borderId="11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0" fillId="0" borderId="21" xfId="0" applyBorder="1"/>
    <xf numFmtId="164" fontId="3" fillId="0" borderId="2" xfId="0" applyNumberFormat="1" applyFont="1" applyBorder="1" applyAlignment="1">
      <alignment horizontal="center"/>
    </xf>
    <xf numFmtId="164" fontId="1" fillId="0" borderId="0" xfId="0" applyNumberFormat="1" applyFont="1" applyAlignment="1">
      <alignment horizontal="left" wrapText="1"/>
    </xf>
    <xf numFmtId="0" fontId="1" fillId="0" borderId="0" xfId="0" applyFont="1" applyAlignment="1">
      <alignment horizontal="center"/>
    </xf>
    <xf numFmtId="164" fontId="3" fillId="0" borderId="12" xfId="0" applyNumberFormat="1" applyFont="1" applyBorder="1" applyAlignment="1">
      <alignment horizontal="center"/>
    </xf>
    <xf numFmtId="164" fontId="3" fillId="0" borderId="1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6"/>
  <sheetViews>
    <sheetView tabSelected="1" view="pageBreakPreview" zoomScale="60" zoomScalePageLayoutView="90" workbookViewId="0">
      <selection activeCell="F25" sqref="F25"/>
    </sheetView>
  </sheetViews>
  <sheetFormatPr defaultRowHeight="15"/>
  <cols>
    <col min="1" max="1" width="4.140625" customWidth="1"/>
    <col min="2" max="2" width="21.5703125" customWidth="1"/>
    <col min="3" max="3" width="10.5703125" customWidth="1"/>
    <col min="4" max="4" width="15" customWidth="1"/>
    <col min="5" max="5" width="12.140625" customWidth="1"/>
    <col min="6" max="6" width="10.5703125" style="16" customWidth="1"/>
    <col min="7" max="7" width="10.5703125" customWidth="1"/>
    <col min="8" max="8" width="11.140625" customWidth="1"/>
    <col min="9" max="9" width="10.5703125" customWidth="1"/>
    <col min="10" max="10" width="10.140625" customWidth="1"/>
    <col min="11" max="11" width="14.140625" customWidth="1"/>
    <col min="12" max="12" width="5.85546875" customWidth="1"/>
    <col min="13" max="13" width="6.5703125" customWidth="1"/>
    <col min="14" max="14" width="5.85546875" customWidth="1"/>
    <col min="15" max="15" width="6.7109375" customWidth="1"/>
    <col min="16" max="16" width="6.42578125" customWidth="1"/>
    <col min="17" max="17" width="19" customWidth="1"/>
    <col min="20" max="20" width="11.5703125" bestFit="1" customWidth="1"/>
  </cols>
  <sheetData>
    <row r="1" spans="1:19" s="12" customFormat="1" ht="75.75" customHeight="1">
      <c r="A1" s="55" t="s">
        <v>43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</row>
    <row r="2" spans="1:19" ht="8.25" customHeight="1">
      <c r="A2" s="61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1"/>
    </row>
    <row r="3" spans="1:19" ht="31.5" customHeight="1">
      <c r="A3" s="64" t="s">
        <v>42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1"/>
    </row>
    <row r="4" spans="1:19" ht="27.75" customHeight="1">
      <c r="A4" s="63" t="s">
        <v>0</v>
      </c>
      <c r="B4" s="63" t="s">
        <v>1</v>
      </c>
      <c r="C4" s="63" t="s">
        <v>2</v>
      </c>
      <c r="D4" s="63" t="s">
        <v>16</v>
      </c>
      <c r="E4" s="62" t="s">
        <v>3</v>
      </c>
      <c r="F4" s="62"/>
      <c r="G4" s="62"/>
      <c r="H4" s="62"/>
      <c r="I4" s="62"/>
      <c r="J4" s="62"/>
      <c r="K4" s="63" t="s">
        <v>5</v>
      </c>
      <c r="L4" s="63"/>
      <c r="M4" s="63"/>
      <c r="N4" s="63"/>
      <c r="O4" s="63"/>
      <c r="P4" s="63"/>
      <c r="Q4" s="63" t="s">
        <v>15</v>
      </c>
      <c r="R4" s="1"/>
    </row>
    <row r="5" spans="1:19" ht="51" customHeight="1">
      <c r="A5" s="63"/>
      <c r="B5" s="63"/>
      <c r="C5" s="63"/>
      <c r="D5" s="63"/>
      <c r="E5" s="4" t="s">
        <v>4</v>
      </c>
      <c r="F5" s="13" t="s">
        <v>33</v>
      </c>
      <c r="G5" s="35" t="s">
        <v>34</v>
      </c>
      <c r="H5" s="35" t="s">
        <v>35</v>
      </c>
      <c r="I5" s="35" t="s">
        <v>36</v>
      </c>
      <c r="J5" s="35" t="s">
        <v>37</v>
      </c>
      <c r="K5" s="5" t="s">
        <v>6</v>
      </c>
      <c r="L5" s="49" t="s">
        <v>38</v>
      </c>
      <c r="M5" s="34" t="s">
        <v>34</v>
      </c>
      <c r="N5" s="34" t="s">
        <v>35</v>
      </c>
      <c r="O5" s="34" t="s">
        <v>36</v>
      </c>
      <c r="P5" s="34" t="s">
        <v>37</v>
      </c>
      <c r="Q5" s="63"/>
      <c r="R5" s="2"/>
      <c r="S5" s="3"/>
    </row>
    <row r="6" spans="1:19" ht="14.25" customHeight="1">
      <c r="A6" s="6">
        <v>1</v>
      </c>
      <c r="B6" s="6">
        <v>2</v>
      </c>
      <c r="C6" s="6">
        <v>3</v>
      </c>
      <c r="D6" s="6">
        <v>4</v>
      </c>
      <c r="E6" s="6">
        <v>5</v>
      </c>
      <c r="F6" s="17">
        <v>6</v>
      </c>
      <c r="G6" s="6">
        <v>7</v>
      </c>
      <c r="H6" s="11">
        <v>8</v>
      </c>
      <c r="I6" s="11">
        <v>9</v>
      </c>
      <c r="J6" s="6">
        <v>10</v>
      </c>
      <c r="K6" s="6">
        <v>11</v>
      </c>
      <c r="L6" s="6">
        <v>12</v>
      </c>
      <c r="M6" s="6">
        <v>13</v>
      </c>
      <c r="N6" s="11">
        <v>14</v>
      </c>
      <c r="O6" s="11">
        <v>15</v>
      </c>
      <c r="P6" s="6">
        <v>16</v>
      </c>
      <c r="Q6" s="6">
        <v>17</v>
      </c>
      <c r="R6" s="1"/>
    </row>
    <row r="7" spans="1:19" ht="15.75" customHeight="1">
      <c r="A7" s="11"/>
      <c r="B7" s="57" t="s">
        <v>30</v>
      </c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6"/>
      <c r="R7" s="1"/>
    </row>
    <row r="8" spans="1:19" ht="27.75" customHeight="1">
      <c r="A8" s="11"/>
      <c r="B8" s="57" t="s">
        <v>31</v>
      </c>
      <c r="C8" s="58"/>
      <c r="D8" s="58"/>
      <c r="E8" s="58"/>
      <c r="F8" s="58"/>
      <c r="G8" s="58"/>
      <c r="H8" s="58"/>
      <c r="I8" s="58"/>
      <c r="J8" s="58"/>
      <c r="K8" s="59"/>
      <c r="L8" s="59"/>
      <c r="M8" s="59"/>
      <c r="N8" s="59"/>
      <c r="O8" s="59"/>
      <c r="P8" s="59"/>
      <c r="Q8" s="60"/>
      <c r="R8" s="1"/>
    </row>
    <row r="9" spans="1:19" ht="15" customHeight="1">
      <c r="A9" s="80" t="s">
        <v>27</v>
      </c>
      <c r="B9" s="67" t="s">
        <v>39</v>
      </c>
      <c r="C9" s="84" t="s">
        <v>28</v>
      </c>
      <c r="D9" s="31" t="s">
        <v>7</v>
      </c>
      <c r="E9" s="32">
        <f>SUM(E10:E14)</f>
        <v>2261.0192000000002</v>
      </c>
      <c r="F9" s="32">
        <f t="shared" ref="F9:I9" si="0">SUM(F10:F14)</f>
        <v>451.32183999999995</v>
      </c>
      <c r="G9" s="32">
        <f t="shared" si="0"/>
        <v>451.76283999999998</v>
      </c>
      <c r="H9" s="32">
        <f>SUM(H10:H14)</f>
        <v>452.64483999999999</v>
      </c>
      <c r="I9" s="32">
        <f t="shared" si="0"/>
        <v>452.64483999999999</v>
      </c>
      <c r="J9" s="32">
        <f>SUM(J10:J14)</f>
        <v>452.64483999999999</v>
      </c>
      <c r="K9" s="102" t="s">
        <v>40</v>
      </c>
      <c r="L9" s="77" t="s">
        <v>41</v>
      </c>
      <c r="M9" s="77" t="s">
        <v>41</v>
      </c>
      <c r="N9" s="77" t="s">
        <v>41</v>
      </c>
      <c r="O9" s="77" t="s">
        <v>41</v>
      </c>
      <c r="P9" s="77" t="s">
        <v>41</v>
      </c>
      <c r="Q9" s="67" t="s">
        <v>19</v>
      </c>
      <c r="R9" s="1"/>
    </row>
    <row r="10" spans="1:19">
      <c r="A10" s="81"/>
      <c r="B10" s="68"/>
      <c r="C10" s="85"/>
      <c r="D10" s="83" t="s">
        <v>8</v>
      </c>
      <c r="E10" s="65"/>
      <c r="F10" s="65"/>
      <c r="G10" s="65"/>
      <c r="H10" s="65"/>
      <c r="I10" s="65"/>
      <c r="J10" s="66"/>
      <c r="K10" s="103"/>
      <c r="L10" s="74"/>
      <c r="M10" s="78"/>
      <c r="N10" s="78"/>
      <c r="O10" s="78"/>
      <c r="P10" s="78"/>
      <c r="Q10" s="68"/>
      <c r="R10" s="1"/>
    </row>
    <row r="11" spans="1:19">
      <c r="A11" s="81"/>
      <c r="B11" s="68"/>
      <c r="C11" s="85"/>
      <c r="D11" s="31" t="s">
        <v>9</v>
      </c>
      <c r="E11" s="32">
        <f>F11+G11+H11+I11+J11</f>
        <v>1378.1392000000001</v>
      </c>
      <c r="F11" s="33">
        <f>232.17584+43.452</f>
        <v>275.62783999999999</v>
      </c>
      <c r="G11" s="33">
        <f t="shared" ref="G11:H11" si="1">232.17584+43.452</f>
        <v>275.62783999999999</v>
      </c>
      <c r="H11" s="33">
        <f t="shared" si="1"/>
        <v>275.62783999999999</v>
      </c>
      <c r="I11" s="33">
        <f>232.17584+43.452</f>
        <v>275.62783999999999</v>
      </c>
      <c r="J11" s="33">
        <f>232.17584+43.452</f>
        <v>275.62783999999999</v>
      </c>
      <c r="K11" s="103"/>
      <c r="L11" s="74"/>
      <c r="M11" s="78"/>
      <c r="N11" s="78"/>
      <c r="O11" s="78"/>
      <c r="P11" s="78"/>
      <c r="Q11" s="68"/>
      <c r="R11" s="1"/>
    </row>
    <row r="12" spans="1:19" ht="15" customHeight="1">
      <c r="A12" s="81"/>
      <c r="B12" s="68"/>
      <c r="C12" s="85"/>
      <c r="D12" s="31" t="s">
        <v>10</v>
      </c>
      <c r="E12" s="32">
        <f>F12+G12+H12+I12+J12</f>
        <v>882.88000000000011</v>
      </c>
      <c r="F12" s="33">
        <v>175.69399999999999</v>
      </c>
      <c r="G12" s="33">
        <v>176.13499999999999</v>
      </c>
      <c r="H12" s="33">
        <v>177.017</v>
      </c>
      <c r="I12" s="33">
        <v>177.017</v>
      </c>
      <c r="J12" s="33">
        <v>177.017</v>
      </c>
      <c r="K12" s="103"/>
      <c r="L12" s="74"/>
      <c r="M12" s="78"/>
      <c r="N12" s="78"/>
      <c r="O12" s="78"/>
      <c r="P12" s="78"/>
      <c r="Q12" s="68"/>
      <c r="R12" s="1"/>
    </row>
    <row r="13" spans="1:19" ht="18" customHeight="1">
      <c r="A13" s="81"/>
      <c r="B13" s="68"/>
      <c r="C13" s="85"/>
      <c r="D13" s="31" t="s">
        <v>11</v>
      </c>
      <c r="E13" s="32">
        <f>F13+G13+H13+I13+J13</f>
        <v>0</v>
      </c>
      <c r="F13" s="33">
        <v>0</v>
      </c>
      <c r="G13" s="33">
        <v>0</v>
      </c>
      <c r="H13" s="33">
        <v>0</v>
      </c>
      <c r="I13" s="33">
        <v>0</v>
      </c>
      <c r="J13" s="33">
        <v>0</v>
      </c>
      <c r="K13" s="103"/>
      <c r="L13" s="74"/>
      <c r="M13" s="78"/>
      <c r="N13" s="78"/>
      <c r="O13" s="78"/>
      <c r="P13" s="78"/>
      <c r="Q13" s="68"/>
      <c r="R13" s="1"/>
    </row>
    <row r="14" spans="1:19" ht="103.5" customHeight="1">
      <c r="A14" s="82"/>
      <c r="B14" s="69"/>
      <c r="C14" s="86"/>
      <c r="D14" s="31" t="s">
        <v>12</v>
      </c>
      <c r="E14" s="32">
        <f>F14+G14+H14+I14+J14</f>
        <v>0</v>
      </c>
      <c r="F14" s="33">
        <v>0</v>
      </c>
      <c r="G14" s="33">
        <v>0</v>
      </c>
      <c r="H14" s="33">
        <v>0</v>
      </c>
      <c r="I14" s="33">
        <v>0</v>
      </c>
      <c r="J14" s="33">
        <v>0</v>
      </c>
      <c r="K14" s="104"/>
      <c r="L14" s="75"/>
      <c r="M14" s="79"/>
      <c r="N14" s="79"/>
      <c r="O14" s="79"/>
      <c r="P14" s="79"/>
      <c r="Q14" s="69"/>
      <c r="R14" s="1"/>
    </row>
    <row r="15" spans="1:19" ht="15.75" customHeight="1">
      <c r="A15" s="80"/>
      <c r="B15" s="76" t="s">
        <v>29</v>
      </c>
      <c r="C15" s="80"/>
      <c r="D15" s="45" t="s">
        <v>7</v>
      </c>
      <c r="E15" s="32">
        <f t="shared" ref="E15" si="2">F15+G15+H15+I15+J15</f>
        <v>2261.0191999999997</v>
      </c>
      <c r="F15" s="46">
        <f>SUM(F16:F20)</f>
        <v>451.32183999999995</v>
      </c>
      <c r="G15" s="46">
        <f t="shared" ref="G15:H15" si="3">SUM(G16:G20)</f>
        <v>451.76283999999998</v>
      </c>
      <c r="H15" s="46">
        <f t="shared" si="3"/>
        <v>452.64483999999999</v>
      </c>
      <c r="I15" s="46">
        <f>SUM(I16:I20)</f>
        <v>452.64483999999999</v>
      </c>
      <c r="J15" s="46">
        <f>SUM(J16:J20)</f>
        <v>452.64483999999999</v>
      </c>
      <c r="K15" s="101"/>
      <c r="L15" s="73"/>
      <c r="M15" s="73"/>
      <c r="N15" s="73"/>
      <c r="O15" s="73"/>
      <c r="P15" s="73"/>
      <c r="Q15" s="76"/>
      <c r="R15" s="1"/>
    </row>
    <row r="16" spans="1:19" ht="12" customHeight="1">
      <c r="A16" s="81"/>
      <c r="B16" s="74"/>
      <c r="C16" s="74"/>
      <c r="D16" s="90" t="s">
        <v>8</v>
      </c>
      <c r="E16" s="88"/>
      <c r="F16" s="88"/>
      <c r="G16" s="88"/>
      <c r="H16" s="88"/>
      <c r="I16" s="88"/>
      <c r="J16" s="89"/>
      <c r="K16" s="74"/>
      <c r="L16" s="74"/>
      <c r="M16" s="74"/>
      <c r="N16" s="74"/>
      <c r="O16" s="74"/>
      <c r="P16" s="74"/>
      <c r="Q16" s="74"/>
      <c r="R16" s="1"/>
    </row>
    <row r="17" spans="1:24" ht="14.25" customHeight="1">
      <c r="A17" s="81"/>
      <c r="B17" s="74"/>
      <c r="C17" s="74"/>
      <c r="D17" s="45" t="s">
        <v>9</v>
      </c>
      <c r="E17" s="46">
        <f>F17+G17+H17+I17+J17</f>
        <v>1378.1392000000001</v>
      </c>
      <c r="F17" s="36">
        <f t="shared" ref="F17:I17" si="4">F11</f>
        <v>275.62783999999999</v>
      </c>
      <c r="G17" s="36">
        <f>G11</f>
        <v>275.62783999999999</v>
      </c>
      <c r="H17" s="36">
        <f t="shared" si="4"/>
        <v>275.62783999999999</v>
      </c>
      <c r="I17" s="36">
        <f t="shared" si="4"/>
        <v>275.62783999999999</v>
      </c>
      <c r="J17" s="36">
        <f>J11</f>
        <v>275.62783999999999</v>
      </c>
      <c r="K17" s="74"/>
      <c r="L17" s="74"/>
      <c r="M17" s="74"/>
      <c r="N17" s="74"/>
      <c r="O17" s="74"/>
      <c r="P17" s="74"/>
      <c r="Q17" s="74"/>
      <c r="R17" s="1"/>
    </row>
    <row r="18" spans="1:24" ht="15" customHeight="1">
      <c r="A18" s="81"/>
      <c r="B18" s="74"/>
      <c r="C18" s="74"/>
      <c r="D18" s="47" t="s">
        <v>10</v>
      </c>
      <c r="E18" s="46">
        <f>F18+G18+H18+I18+J18</f>
        <v>882.88000000000011</v>
      </c>
      <c r="F18" s="37">
        <f t="shared" ref="F18:I18" si="5">F12</f>
        <v>175.69399999999999</v>
      </c>
      <c r="G18" s="37">
        <f t="shared" si="5"/>
        <v>176.13499999999999</v>
      </c>
      <c r="H18" s="37">
        <f t="shared" si="5"/>
        <v>177.017</v>
      </c>
      <c r="I18" s="37">
        <f t="shared" si="5"/>
        <v>177.017</v>
      </c>
      <c r="J18" s="37">
        <f>J12</f>
        <v>177.017</v>
      </c>
      <c r="K18" s="74"/>
      <c r="L18" s="74"/>
      <c r="M18" s="74"/>
      <c r="N18" s="74"/>
      <c r="O18" s="74"/>
      <c r="P18" s="74"/>
      <c r="Q18" s="74"/>
      <c r="R18" s="1"/>
    </row>
    <row r="19" spans="1:24" ht="16.5" customHeight="1">
      <c r="A19" s="81"/>
      <c r="B19" s="74"/>
      <c r="C19" s="74"/>
      <c r="D19" s="47" t="s">
        <v>11</v>
      </c>
      <c r="E19" s="46">
        <f t="shared" ref="E19:E21" si="6">F19+G19+H19+I19+J19</f>
        <v>0</v>
      </c>
      <c r="F19" s="37">
        <f t="shared" ref="F19:I19" si="7">F13</f>
        <v>0</v>
      </c>
      <c r="G19" s="37">
        <f t="shared" si="7"/>
        <v>0</v>
      </c>
      <c r="H19" s="37">
        <f t="shared" si="7"/>
        <v>0</v>
      </c>
      <c r="I19" s="37">
        <f t="shared" si="7"/>
        <v>0</v>
      </c>
      <c r="J19" s="37">
        <f>J13</f>
        <v>0</v>
      </c>
      <c r="K19" s="74"/>
      <c r="L19" s="74"/>
      <c r="M19" s="74"/>
      <c r="N19" s="74"/>
      <c r="O19" s="74"/>
      <c r="P19" s="74"/>
      <c r="Q19" s="74"/>
      <c r="R19" s="1"/>
    </row>
    <row r="20" spans="1:24" ht="18.75" customHeight="1" thickBot="1">
      <c r="A20" s="81"/>
      <c r="B20" s="91"/>
      <c r="C20" s="91"/>
      <c r="D20" s="48" t="s">
        <v>12</v>
      </c>
      <c r="E20" s="46">
        <f t="shared" si="6"/>
        <v>0</v>
      </c>
      <c r="F20" s="38">
        <f t="shared" ref="F20:I20" si="8">F14</f>
        <v>0</v>
      </c>
      <c r="G20" s="38">
        <f t="shared" si="8"/>
        <v>0</v>
      </c>
      <c r="H20" s="38">
        <f t="shared" si="8"/>
        <v>0</v>
      </c>
      <c r="I20" s="38">
        <f t="shared" si="8"/>
        <v>0</v>
      </c>
      <c r="J20" s="38">
        <f>J14</f>
        <v>0</v>
      </c>
      <c r="K20" s="75"/>
      <c r="L20" s="75"/>
      <c r="M20" s="75"/>
      <c r="N20" s="75"/>
      <c r="O20" s="75"/>
      <c r="P20" s="75"/>
      <c r="Q20" s="75"/>
      <c r="R20" s="1"/>
    </row>
    <row r="21" spans="1:24" ht="15" customHeight="1">
      <c r="A21" s="92"/>
      <c r="B21" s="100" t="s">
        <v>32</v>
      </c>
      <c r="C21" s="99"/>
      <c r="D21" s="39" t="s">
        <v>7</v>
      </c>
      <c r="E21" s="51">
        <f t="shared" si="6"/>
        <v>2261.0191999999997</v>
      </c>
      <c r="F21" s="40">
        <f>F23+F24+F25+F26</f>
        <v>451.32183999999995</v>
      </c>
      <c r="G21" s="40">
        <f t="shared" ref="G21:I21" si="9">G23+G24+G25+G26</f>
        <v>451.76283999999998</v>
      </c>
      <c r="H21" s="40">
        <f t="shared" si="9"/>
        <v>452.64483999999999</v>
      </c>
      <c r="I21" s="40">
        <f t="shared" si="9"/>
        <v>452.64483999999999</v>
      </c>
      <c r="J21" s="40">
        <f>J23+J24+J25+J26</f>
        <v>452.64483999999999</v>
      </c>
      <c r="K21" s="96"/>
      <c r="L21" s="96"/>
      <c r="M21" s="96"/>
      <c r="N21" s="96"/>
      <c r="O21" s="96"/>
      <c r="P21" s="96"/>
      <c r="Q21" s="70"/>
      <c r="R21" s="1"/>
    </row>
    <row r="22" spans="1:24">
      <c r="A22" s="93"/>
      <c r="B22" s="74"/>
      <c r="C22" s="74"/>
      <c r="D22" s="87" t="s">
        <v>8</v>
      </c>
      <c r="E22" s="88"/>
      <c r="F22" s="88"/>
      <c r="G22" s="88"/>
      <c r="H22" s="88"/>
      <c r="I22" s="88"/>
      <c r="J22" s="89"/>
      <c r="K22" s="74"/>
      <c r="L22" s="74"/>
      <c r="M22" s="74"/>
      <c r="N22" s="74"/>
      <c r="O22" s="74"/>
      <c r="P22" s="74"/>
      <c r="Q22" s="71"/>
      <c r="R22" s="1"/>
    </row>
    <row r="23" spans="1:24">
      <c r="A23" s="93"/>
      <c r="B23" s="74"/>
      <c r="C23" s="74"/>
      <c r="D23" s="41" t="s">
        <v>9</v>
      </c>
      <c r="E23" s="42">
        <f>F23+G23+H23+I23+J23</f>
        <v>1378.1392000000001</v>
      </c>
      <c r="F23" s="42">
        <f t="shared" ref="F23" si="10">F17</f>
        <v>275.62783999999999</v>
      </c>
      <c r="G23" s="42">
        <f t="shared" ref="G23:J23" si="11">G17</f>
        <v>275.62783999999999</v>
      </c>
      <c r="H23" s="42">
        <f t="shared" si="11"/>
        <v>275.62783999999999</v>
      </c>
      <c r="I23" s="42">
        <f t="shared" si="11"/>
        <v>275.62783999999999</v>
      </c>
      <c r="J23" s="42">
        <f t="shared" si="11"/>
        <v>275.62783999999999</v>
      </c>
      <c r="K23" s="74"/>
      <c r="L23" s="74"/>
      <c r="M23" s="74"/>
      <c r="N23" s="74"/>
      <c r="O23" s="74"/>
      <c r="P23" s="74"/>
      <c r="Q23" s="71"/>
      <c r="R23" s="1"/>
    </row>
    <row r="24" spans="1:24">
      <c r="A24" s="93"/>
      <c r="B24" s="74"/>
      <c r="C24" s="74"/>
      <c r="D24" s="41" t="s">
        <v>10</v>
      </c>
      <c r="E24" s="42">
        <f t="shared" ref="E24:E26" si="12">F24+G24+H24+I24+J24</f>
        <v>882.88000000000011</v>
      </c>
      <c r="F24" s="42">
        <f>F18</f>
        <v>175.69399999999999</v>
      </c>
      <c r="G24" s="42">
        <f t="shared" ref="G24:J24" si="13">G18</f>
        <v>176.13499999999999</v>
      </c>
      <c r="H24" s="42">
        <f t="shared" si="13"/>
        <v>177.017</v>
      </c>
      <c r="I24" s="42">
        <f t="shared" si="13"/>
        <v>177.017</v>
      </c>
      <c r="J24" s="42">
        <f t="shared" si="13"/>
        <v>177.017</v>
      </c>
      <c r="K24" s="74"/>
      <c r="L24" s="74"/>
      <c r="M24" s="74"/>
      <c r="N24" s="74"/>
      <c r="O24" s="74"/>
      <c r="P24" s="74"/>
      <c r="Q24" s="72"/>
      <c r="R24" s="1"/>
    </row>
    <row r="25" spans="1:24">
      <c r="A25" s="93"/>
      <c r="B25" s="74"/>
      <c r="C25" s="74"/>
      <c r="D25" s="41" t="s">
        <v>11</v>
      </c>
      <c r="E25" s="42">
        <f t="shared" si="12"/>
        <v>0</v>
      </c>
      <c r="F25" s="42">
        <f>F19</f>
        <v>0</v>
      </c>
      <c r="G25" s="42">
        <f t="shared" ref="G25:J25" si="14">G19</f>
        <v>0</v>
      </c>
      <c r="H25" s="42">
        <f t="shared" si="14"/>
        <v>0</v>
      </c>
      <c r="I25" s="42">
        <f t="shared" si="14"/>
        <v>0</v>
      </c>
      <c r="J25" s="42">
        <f t="shared" si="14"/>
        <v>0</v>
      </c>
      <c r="K25" s="74"/>
      <c r="L25" s="74"/>
      <c r="M25" s="74"/>
      <c r="N25" s="74"/>
      <c r="O25" s="74"/>
      <c r="P25" s="74"/>
      <c r="Q25" s="70"/>
      <c r="R25" s="1"/>
    </row>
    <row r="26" spans="1:24" ht="15.75" thickBot="1">
      <c r="A26" s="94"/>
      <c r="B26" s="91"/>
      <c r="C26" s="91"/>
      <c r="D26" s="43" t="s">
        <v>12</v>
      </c>
      <c r="E26" s="42">
        <f t="shared" si="12"/>
        <v>0</v>
      </c>
      <c r="F26" s="44">
        <f t="shared" ref="F26" si="15">F20</f>
        <v>0</v>
      </c>
      <c r="G26" s="44">
        <f t="shared" ref="G26:J26" si="16">G20</f>
        <v>0</v>
      </c>
      <c r="H26" s="44">
        <f t="shared" si="16"/>
        <v>0</v>
      </c>
      <c r="I26" s="44">
        <f t="shared" si="16"/>
        <v>0</v>
      </c>
      <c r="J26" s="44">
        <f t="shared" si="16"/>
        <v>0</v>
      </c>
      <c r="K26" s="91"/>
      <c r="L26" s="91"/>
      <c r="M26" s="91"/>
      <c r="N26" s="91"/>
      <c r="O26" s="91"/>
      <c r="P26" s="91"/>
      <c r="Q26" s="95"/>
      <c r="R26" s="1"/>
    </row>
    <row r="27" spans="1:24">
      <c r="A27" s="7"/>
      <c r="B27" s="52" t="s">
        <v>14</v>
      </c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  <c r="R27" s="1"/>
    </row>
    <row r="28" spans="1:24" ht="25.5" customHeight="1">
      <c r="A28" s="7"/>
      <c r="B28" s="97" t="s">
        <v>17</v>
      </c>
      <c r="C28" s="97"/>
      <c r="D28" s="97"/>
      <c r="E28" s="97"/>
      <c r="F28" s="97"/>
      <c r="G28" s="97"/>
      <c r="H28" s="97"/>
      <c r="I28" s="97"/>
      <c r="J28" s="97"/>
      <c r="K28" s="97"/>
      <c r="L28" s="97"/>
      <c r="M28" s="97"/>
      <c r="N28" s="97"/>
      <c r="O28" s="97"/>
      <c r="P28" s="97"/>
      <c r="Q28" s="97"/>
      <c r="R28" s="8"/>
      <c r="S28" s="9"/>
      <c r="T28" s="9"/>
      <c r="U28" s="9"/>
      <c r="V28" s="9"/>
      <c r="W28" s="9"/>
      <c r="X28" s="9"/>
    </row>
    <row r="29" spans="1:24">
      <c r="A29" s="1"/>
      <c r="B29" s="1" t="s">
        <v>18</v>
      </c>
      <c r="C29" s="1"/>
      <c r="D29" s="1"/>
      <c r="E29" s="1"/>
      <c r="F29" s="14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</row>
    <row r="30" spans="1:24">
      <c r="A30" s="1"/>
      <c r="B30" s="1"/>
      <c r="C30" s="1"/>
      <c r="D30" s="1"/>
      <c r="E30" s="1"/>
      <c r="F30" s="98" t="s">
        <v>13</v>
      </c>
      <c r="G30" s="98"/>
      <c r="H30" s="50"/>
      <c r="I30" s="50"/>
      <c r="J30" s="1"/>
      <c r="K30" s="1"/>
      <c r="L30" s="1"/>
      <c r="M30" s="1"/>
      <c r="N30" s="1"/>
      <c r="O30" s="1"/>
      <c r="P30" s="1"/>
      <c r="Q30" s="1"/>
      <c r="R30" s="1"/>
    </row>
    <row r="31" spans="1:24">
      <c r="A31" s="1"/>
      <c r="B31" s="1"/>
      <c r="C31" s="1"/>
      <c r="D31" s="1"/>
      <c r="E31" s="1"/>
      <c r="F31" s="15"/>
      <c r="G31" s="10"/>
      <c r="H31" s="10"/>
      <c r="I31" s="10"/>
      <c r="J31" s="1"/>
      <c r="K31" s="1"/>
      <c r="L31" s="1"/>
      <c r="M31" s="1"/>
      <c r="N31" s="1"/>
      <c r="O31" s="1"/>
      <c r="P31" s="1"/>
      <c r="Q31" s="1"/>
      <c r="R31" s="1"/>
      <c r="T31" s="30"/>
    </row>
    <row r="32" spans="1:24">
      <c r="B32" s="53"/>
      <c r="C32" s="53"/>
      <c r="D32" s="53"/>
      <c r="E32" s="53"/>
      <c r="F32" s="54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T32" s="30"/>
    </row>
    <row r="33" spans="20:20">
      <c r="T33" s="30"/>
    </row>
    <row r="34" spans="20:20">
      <c r="T34" s="30"/>
    </row>
    <row r="35" spans="20:20">
      <c r="T35" s="30"/>
    </row>
    <row r="36" spans="20:20">
      <c r="T36" s="30"/>
    </row>
  </sheetData>
  <mergeCells count="48">
    <mergeCell ref="K15:K20"/>
    <mergeCell ref="L15:L20"/>
    <mergeCell ref="C15:C20"/>
    <mergeCell ref="K9:K14"/>
    <mergeCell ref="L9:L14"/>
    <mergeCell ref="Q25:Q26"/>
    <mergeCell ref="M21:M26"/>
    <mergeCell ref="P21:P26"/>
    <mergeCell ref="B28:Q28"/>
    <mergeCell ref="F30:G30"/>
    <mergeCell ref="C21:C26"/>
    <mergeCell ref="K21:K26"/>
    <mergeCell ref="L21:L26"/>
    <mergeCell ref="B21:B26"/>
    <mergeCell ref="N21:N26"/>
    <mergeCell ref="O21:O26"/>
    <mergeCell ref="A9:A14"/>
    <mergeCell ref="D10:J10"/>
    <mergeCell ref="B9:B14"/>
    <mergeCell ref="C9:C14"/>
    <mergeCell ref="D22:J22"/>
    <mergeCell ref="D16:J16"/>
    <mergeCell ref="A15:A20"/>
    <mergeCell ref="B15:B20"/>
    <mergeCell ref="A21:A26"/>
    <mergeCell ref="Q9:Q14"/>
    <mergeCell ref="Q21:Q24"/>
    <mergeCell ref="M15:M20"/>
    <mergeCell ref="P15:P20"/>
    <mergeCell ref="Q15:Q20"/>
    <mergeCell ref="M9:M14"/>
    <mergeCell ref="P9:P14"/>
    <mergeCell ref="N9:N14"/>
    <mergeCell ref="O9:O14"/>
    <mergeCell ref="N15:N20"/>
    <mergeCell ref="O15:O20"/>
    <mergeCell ref="A1:Q1"/>
    <mergeCell ref="B8:Q8"/>
    <mergeCell ref="A2:Q2"/>
    <mergeCell ref="E4:J4"/>
    <mergeCell ref="A4:A5"/>
    <mergeCell ref="B4:B5"/>
    <mergeCell ref="C4:C5"/>
    <mergeCell ref="D4:D5"/>
    <mergeCell ref="K4:P4"/>
    <mergeCell ref="A3:Q3"/>
    <mergeCell ref="Q4:Q5"/>
    <mergeCell ref="B7:Q7"/>
  </mergeCells>
  <pageMargins left="0.19685039370078741" right="0.19685039370078741" top="0.64226190476190481" bottom="0.35433070866141736" header="0" footer="0"/>
  <pageSetup paperSize="9" scale="69" orientation="landscape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2:D32"/>
  <sheetViews>
    <sheetView workbookViewId="0">
      <selection activeCell="K24" sqref="K24"/>
    </sheetView>
  </sheetViews>
  <sheetFormatPr defaultRowHeight="15"/>
  <cols>
    <col min="2" max="2" width="16.7109375" customWidth="1"/>
    <col min="4" max="4" width="9.5703125" bestFit="1" customWidth="1"/>
  </cols>
  <sheetData>
    <row r="2" spans="1:4">
      <c r="C2" s="18" t="s">
        <v>22</v>
      </c>
    </row>
    <row r="3" spans="1:4">
      <c r="A3" s="24" t="s">
        <v>10</v>
      </c>
      <c r="B3" s="24">
        <v>2383697.96</v>
      </c>
      <c r="C3" s="19">
        <v>95</v>
      </c>
    </row>
    <row r="4" spans="1:4">
      <c r="A4" s="23" t="s">
        <v>20</v>
      </c>
      <c r="B4" s="20">
        <v>1171722</v>
      </c>
      <c r="C4" s="19"/>
    </row>
    <row r="5" spans="1:4">
      <c r="A5" s="23" t="s">
        <v>21</v>
      </c>
      <c r="B5" s="19">
        <v>1211975.96</v>
      </c>
      <c r="C5" s="19"/>
    </row>
    <row r="6" spans="1:4">
      <c r="A6" s="21"/>
    </row>
    <row r="7" spans="1:4">
      <c r="A7" s="24" t="s">
        <v>9</v>
      </c>
      <c r="B7" s="27">
        <f>B3*5/95</f>
        <v>125457.78736842106</v>
      </c>
      <c r="C7" s="22">
        <v>5</v>
      </c>
    </row>
    <row r="8" spans="1:4">
      <c r="A8" s="23" t="s">
        <v>20</v>
      </c>
      <c r="B8" s="25">
        <f>B4*5/95</f>
        <v>61669.57894736842</v>
      </c>
      <c r="C8" s="22"/>
    </row>
    <row r="9" spans="1:4">
      <c r="A9" s="23" t="s">
        <v>21</v>
      </c>
      <c r="B9" s="25">
        <f>B5*5/95</f>
        <v>63788.20842105263</v>
      </c>
      <c r="C9" s="22"/>
    </row>
    <row r="11" spans="1:4">
      <c r="B11" s="20">
        <v>125457.7874</v>
      </c>
    </row>
    <row r="12" spans="1:4">
      <c r="B12" s="20">
        <v>70500</v>
      </c>
      <c r="D12" s="16">
        <v>70500</v>
      </c>
    </row>
    <row r="13" spans="1:4">
      <c r="B13" s="27">
        <f>B11-B12</f>
        <v>54957.787400000001</v>
      </c>
      <c r="D13">
        <v>61669.58</v>
      </c>
    </row>
    <row r="14" spans="1:4">
      <c r="D14">
        <f>D12-D13</f>
        <v>8830.4199999999983</v>
      </c>
    </row>
    <row r="16" spans="1:4">
      <c r="A16" s="19" t="s">
        <v>24</v>
      </c>
      <c r="B16" s="28">
        <v>125457.7874</v>
      </c>
    </row>
    <row r="17" spans="1:4">
      <c r="B17" s="20">
        <v>61669.57894736842</v>
      </c>
      <c r="C17" s="19">
        <v>8830.42</v>
      </c>
      <c r="D17" s="16">
        <f>B17+C17</f>
        <v>70499.998947368425</v>
      </c>
    </row>
    <row r="18" spans="1:4">
      <c r="B18" s="29">
        <f>B16-B17</f>
        <v>63788.208452631581</v>
      </c>
    </row>
    <row r="19" spans="1:4">
      <c r="B19" s="26">
        <f>B18-C17</f>
        <v>54957.788452631583</v>
      </c>
    </row>
    <row r="21" spans="1:4">
      <c r="A21" t="s">
        <v>25</v>
      </c>
      <c r="C21">
        <v>54957.79</v>
      </c>
    </row>
    <row r="22" spans="1:4">
      <c r="B22" t="s">
        <v>23</v>
      </c>
      <c r="C22" s="16">
        <v>12500</v>
      </c>
    </row>
    <row r="23" spans="1:4">
      <c r="C23" s="26">
        <f>C21-C22</f>
        <v>42457.79</v>
      </c>
    </row>
    <row r="26" spans="1:4">
      <c r="A26" s="24" t="s">
        <v>10</v>
      </c>
      <c r="B26" s="22">
        <v>2383697.96</v>
      </c>
      <c r="D26" s="16"/>
    </row>
    <row r="27" spans="1:4">
      <c r="A27" s="24"/>
      <c r="B27" s="25">
        <v>1813500</v>
      </c>
      <c r="D27" s="16"/>
    </row>
    <row r="28" spans="1:4">
      <c r="A28" s="24"/>
      <c r="B28" s="25">
        <f>B26-B27</f>
        <v>570197.96</v>
      </c>
      <c r="D28" s="16"/>
    </row>
    <row r="30" spans="1:4">
      <c r="A30" s="19" t="s">
        <v>10</v>
      </c>
      <c r="B30" s="19">
        <v>570197.96</v>
      </c>
      <c r="C30" s="19"/>
    </row>
    <row r="31" spans="1:4">
      <c r="A31" s="19" t="s">
        <v>9</v>
      </c>
      <c r="B31" s="19">
        <v>54957.79</v>
      </c>
      <c r="C31" s="19"/>
    </row>
    <row r="32" spans="1:4">
      <c r="A32" s="19"/>
      <c r="B32" s="24">
        <f>B30+B31</f>
        <v>625155.75</v>
      </c>
      <c r="C32" s="19" t="s">
        <v>26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Зверева</dc:creator>
  <cp:lastModifiedBy>HP</cp:lastModifiedBy>
  <cp:lastPrinted>2020-11-25T17:01:30Z</cp:lastPrinted>
  <dcterms:created xsi:type="dcterms:W3CDTF">2016-05-30T06:12:37Z</dcterms:created>
  <dcterms:modified xsi:type="dcterms:W3CDTF">2020-11-25T17:06:52Z</dcterms:modified>
</cp:coreProperties>
</file>